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60" yWindow="100" windowWidth="45040" windowHeight="13360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alcOnSave="0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3" l="1"/>
  <c r="D6" i="13"/>
  <c r="E6" i="13"/>
  <c r="F6" i="13"/>
  <c r="G6" i="13"/>
  <c r="H6" i="13"/>
  <c r="I6" i="13"/>
  <c r="J6" i="13"/>
  <c r="K6" i="13"/>
  <c r="L6" i="13"/>
  <c r="B4" i="14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E17" i="13"/>
  <c r="E18" i="13"/>
  <c r="F18" i="13"/>
  <c r="F17" i="13"/>
  <c r="G20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5" i="13"/>
  <c r="H16" i="13"/>
  <c r="H12" i="13"/>
  <c r="G18" i="13"/>
  <c r="G17" i="13"/>
  <c r="I16" i="13"/>
  <c r="I12" i="13"/>
  <c r="I20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5" i="13"/>
  <c r="I17" i="13"/>
  <c r="I18" i="13"/>
  <c r="K20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<sst xmlns="http://schemas.openxmlformats.org/spreadsheetml/2006/main" count="113" uniqueCount="104">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</sst>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6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workbookViewId="0">
      <selection activeCell="B2" sqref="B2"/>
    </sheetView>
  </sheetViews>
  <sheetFormatPr baseColWidth="10" defaultColWidth="8.83203125" defaultRowHeight="15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>
      <c r="A1" s="5" t="s">
        <v>0</v>
      </c>
      <c r="B1" s="6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22</v>
      </c>
      <c r="B3" s="9"/>
      <c r="C3" s="9">
        <v>1126</v>
      </c>
      <c r="D3" s="9">
        <v>2252</v>
      </c>
      <c r="E3" s="9">
        <v>6752</v>
      </c>
      <c r="F3" s="9">
        <v>11002</v>
      </c>
      <c r="G3" s="9">
        <v>15677</v>
      </c>
      <c r="H3" s="9">
        <v>20778</v>
      </c>
      <c r="I3" s="9">
        <v>24603</v>
      </c>
      <c r="J3" s="9">
        <v>28428</v>
      </c>
      <c r="K3" s="9">
        <v>31828</v>
      </c>
      <c r="L3" s="9">
        <v>36078</v>
      </c>
      <c r="M3" s="9">
        <v>40328</v>
      </c>
      <c r="N3" s="9">
        <v>45003</v>
      </c>
      <c r="O3" s="9">
        <v>49003</v>
      </c>
      <c r="P3" s="9">
        <v>53504</v>
      </c>
      <c r="Q3" s="9">
        <v>58255</v>
      </c>
      <c r="R3" s="9">
        <v>61308</v>
      </c>
      <c r="S3" s="9">
        <v>63116.2</v>
      </c>
      <c r="T3" s="9">
        <v>66178.599999999991</v>
      </c>
      <c r="U3" s="9">
        <v>68975.399999999994</v>
      </c>
      <c r="V3" s="9">
        <v>71772.2</v>
      </c>
      <c r="W3" s="9">
        <v>74813.8</v>
      </c>
      <c r="X3" s="9">
        <v>78116.800000000003</v>
      </c>
      <c r="Y3" s="9">
        <v>80668.800000000003</v>
      </c>
      <c r="Z3" s="9">
        <v>82976</v>
      </c>
      <c r="AA3" s="9">
        <v>85418.75</v>
      </c>
      <c r="AB3" s="9">
        <v>88198.5</v>
      </c>
      <c r="AC3" s="9">
        <v>90497.5</v>
      </c>
      <c r="AD3" s="9">
        <v>93188.7</v>
      </c>
      <c r="AE3" s="9">
        <v>96385.22</v>
      </c>
      <c r="AF3" s="9">
        <v>98334.66</v>
      </c>
      <c r="AG3" s="9">
        <v>101070.94</v>
      </c>
      <c r="AH3" s="9">
        <v>104432.22</v>
      </c>
      <c r="AI3" s="9">
        <v>107239.18000000001</v>
      </c>
      <c r="AJ3" s="9">
        <v>109473.38</v>
      </c>
      <c r="AK3" s="9">
        <v>112764.58</v>
      </c>
      <c r="AL3" s="9">
        <v>115360.1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4234</v>
      </c>
      <c r="D5" s="2">
        <f>ROUNDUP(D3*'Reference Data'!$B$2,0)</f>
        <v>8468</v>
      </c>
      <c r="E5" s="2">
        <f>ROUNDUP(E3*'Reference Data'!$B$2,0)</f>
        <v>25388</v>
      </c>
      <c r="F5" s="2">
        <f>ROUNDUP(F3*'Reference Data'!$B$2,0)</f>
        <v>41368</v>
      </c>
      <c r="G5" s="2">
        <f>ROUNDUP(G3*'Reference Data'!$B$2,0)</f>
        <v>58946</v>
      </c>
      <c r="H5" s="2">
        <f>ROUNDUP(H3*'Reference Data'!$B$2,0)</f>
        <v>78126</v>
      </c>
      <c r="I5" s="2">
        <f>ROUNDUP(I3*'Reference Data'!$B$2,0)</f>
        <v>92508</v>
      </c>
      <c r="J5" s="2">
        <f>ROUNDUP(J3*'Reference Data'!$B$2,0)</f>
        <v>106890</v>
      </c>
      <c r="K5" s="2">
        <f>ROUNDUP(K3*'Reference Data'!$B$2,0)</f>
        <v>119674</v>
      </c>
      <c r="L5" s="2">
        <f>ROUNDUP(L3*'Reference Data'!$B$2,0)</f>
        <v>135654</v>
      </c>
      <c r="M5" s="2">
        <f>ROUNDUP(M3*'Reference Data'!$B$2,0)</f>
        <v>151634</v>
      </c>
      <c r="N5" s="2">
        <f>ROUNDUP(N3*'Reference Data'!$B$2,0)</f>
        <v>169212</v>
      </c>
      <c r="O5" s="2">
        <f>ROUNDUP(O3*'Reference Data'!$B$2,0)</f>
        <v>184252</v>
      </c>
      <c r="P5" s="2">
        <f>ROUNDUP(P3*'Reference Data'!$B$2,0)</f>
        <v>201176</v>
      </c>
      <c r="Q5" s="2">
        <f>ROUNDUP(Q3*'Reference Data'!$B$2,0)</f>
        <v>219039</v>
      </c>
      <c r="R5" s="2">
        <f>ROUNDUP(R3*'Reference Data'!$B$2,0)</f>
        <v>230519</v>
      </c>
      <c r="S5" s="2">
        <f>ROUNDUP(S3*'Reference Data'!$B$2,0)</f>
        <v>237317</v>
      </c>
      <c r="T5" s="2">
        <f>ROUNDUP(T3*'Reference Data'!$B$2,0)</f>
        <v>248832</v>
      </c>
      <c r="U5" s="2">
        <f>ROUNDUP(U3*'Reference Data'!$B$2,0)</f>
        <v>259348</v>
      </c>
      <c r="V5" s="2">
        <f>ROUNDUP(V3*'Reference Data'!$B$2,0)</f>
        <v>269864</v>
      </c>
      <c r="W5" s="2">
        <f>ROUNDUP(W3*'Reference Data'!$B$2,0)</f>
        <v>281300</v>
      </c>
      <c r="X5" s="2">
        <f>ROUNDUP(X3*'Reference Data'!$B$2,0)</f>
        <v>293720</v>
      </c>
      <c r="Y5" s="2">
        <f>ROUNDUP(Y3*'Reference Data'!$B$2,0)</f>
        <v>303315</v>
      </c>
      <c r="Z5" s="2">
        <f>ROUNDUP(Z3*'Reference Data'!$B$2,0)</f>
        <v>311990</v>
      </c>
      <c r="AA5" s="2">
        <f>ROUNDUP(AA3*'Reference Data'!$B$2,0)</f>
        <v>321175</v>
      </c>
      <c r="AB5" s="2">
        <f>ROUNDUP(AB3*'Reference Data'!$B$2,0)</f>
        <v>331627</v>
      </c>
      <c r="AC5" s="2">
        <f>ROUNDUP(AC3*'Reference Data'!$B$2,0)</f>
        <v>340271</v>
      </c>
      <c r="AD5" s="2">
        <f>ROUNDUP(AD3*'Reference Data'!$B$2,0)</f>
        <v>350390</v>
      </c>
      <c r="AE5" s="2">
        <f>ROUNDUP(AE3*'Reference Data'!$B$2,0)</f>
        <v>362409</v>
      </c>
      <c r="AF5" s="2">
        <f>ROUNDUP(AF3*'Reference Data'!$B$2,0)</f>
        <v>369739</v>
      </c>
      <c r="AG5" s="2">
        <f>ROUNDUP(AG3*'Reference Data'!$B$2,0)</f>
        <v>380027</v>
      </c>
      <c r="AH5" s="2">
        <f>ROUNDUP(AH3*'Reference Data'!$B$2,0)</f>
        <v>392666</v>
      </c>
      <c r="AI5" s="2">
        <f>ROUNDUP(AI3*'Reference Data'!$B$2,0)</f>
        <v>403220</v>
      </c>
      <c r="AJ5" s="2">
        <f>ROUNDUP(AJ3*'Reference Data'!$B$2,0)</f>
        <v>411620</v>
      </c>
      <c r="AK5" s="2">
        <f>ROUNDUP(AK3*'Reference Data'!$B$2,0)</f>
        <v>423995</v>
      </c>
      <c r="AL5" s="2">
        <f>ROUNDUP(AL3*'Reference Data'!$B$2,0)</f>
        <v>433754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2568</v>
      </c>
      <c r="D6" s="2">
        <f>ROUNDUP(D3*'Reference Data'!$B$1,0)</f>
        <v>5135</v>
      </c>
      <c r="E6" s="2">
        <f>ROUNDUP(E3*'Reference Data'!$B$1,0)</f>
        <v>15395</v>
      </c>
      <c r="F6" s="2">
        <f>ROUNDUP(F3*'Reference Data'!$B$1,0)</f>
        <v>25085</v>
      </c>
      <c r="G6" s="2">
        <f>ROUNDUP(G3*'Reference Data'!$B$1,0)</f>
        <v>35744</v>
      </c>
      <c r="H6" s="2">
        <f>ROUNDUP(H3*'Reference Data'!$B$1,0)</f>
        <v>47374</v>
      </c>
      <c r="I6" s="2">
        <f>ROUNDUP(I3*'Reference Data'!$B$1,0)</f>
        <v>56095</v>
      </c>
      <c r="J6" s="2">
        <f>ROUNDUP(J3*'Reference Data'!$B$1,0)</f>
        <v>64816</v>
      </c>
      <c r="K6" s="2">
        <f>ROUNDUP(K3*'Reference Data'!$B$1,0)</f>
        <v>72568</v>
      </c>
      <c r="L6" s="2">
        <f>ROUNDUP(L3*'Reference Data'!$B$1,0)</f>
        <v>82258</v>
      </c>
      <c r="M6" s="2">
        <f>ROUNDUP(M3*'Reference Data'!$B$1,0)</f>
        <v>91948</v>
      </c>
      <c r="N6" s="2">
        <f>ROUNDUP(N3*'Reference Data'!$B$1,0)</f>
        <v>102607</v>
      </c>
      <c r="O6" s="2">
        <f>ROUNDUP(O3*'Reference Data'!$B$1,0)</f>
        <v>111727</v>
      </c>
      <c r="P6" s="2">
        <f>ROUNDUP(P3*'Reference Data'!$B$1,0)</f>
        <v>121990</v>
      </c>
      <c r="Q6" s="2">
        <f>ROUNDUP(Q3*'Reference Data'!$B$1,0)</f>
        <v>132822</v>
      </c>
      <c r="R6" s="2">
        <f>ROUNDUP(R3*'Reference Data'!$B$1,0)</f>
        <v>139783</v>
      </c>
      <c r="S6" s="2">
        <f>ROUNDUP(S3*'Reference Data'!$B$1,0)</f>
        <v>143905</v>
      </c>
      <c r="T6" s="2">
        <f>ROUNDUP(T3*'Reference Data'!$B$1,0)</f>
        <v>150888</v>
      </c>
      <c r="U6" s="2">
        <f>ROUNDUP(U3*'Reference Data'!$B$1,0)</f>
        <v>157264</v>
      </c>
      <c r="V6" s="2">
        <f>ROUNDUP(V3*'Reference Data'!$B$1,0)</f>
        <v>163641</v>
      </c>
      <c r="W6" s="2">
        <f>ROUNDUP(W3*'Reference Data'!$B$1,0)</f>
        <v>170576</v>
      </c>
      <c r="X6" s="2">
        <f>ROUNDUP(X3*'Reference Data'!$B$1,0)</f>
        <v>178107</v>
      </c>
      <c r="Y6" s="2">
        <f>ROUNDUP(Y3*'Reference Data'!$B$1,0)</f>
        <v>183925</v>
      </c>
      <c r="Z6" s="2">
        <f>ROUNDUP(Z3*'Reference Data'!$B$1,0)</f>
        <v>189186</v>
      </c>
      <c r="AA6" s="2">
        <f>ROUNDUP(AA3*'Reference Data'!$B$1,0)</f>
        <v>194755</v>
      </c>
      <c r="AB6" s="2">
        <f>ROUNDUP(AB3*'Reference Data'!$B$1,0)</f>
        <v>201093</v>
      </c>
      <c r="AC6" s="2">
        <f>ROUNDUP(AC3*'Reference Data'!$B$1,0)</f>
        <v>206335</v>
      </c>
      <c r="AD6" s="2">
        <f>ROUNDUP(AD3*'Reference Data'!$B$1,0)</f>
        <v>212471</v>
      </c>
      <c r="AE6" s="2">
        <f>ROUNDUP(AE3*'Reference Data'!$B$1,0)</f>
        <v>219759</v>
      </c>
      <c r="AF6" s="2">
        <f>ROUNDUP(AF3*'Reference Data'!$B$1,0)</f>
        <v>224204</v>
      </c>
      <c r="AG6" s="2">
        <f>ROUNDUP(AG3*'Reference Data'!$B$1,0)</f>
        <v>230442</v>
      </c>
      <c r="AH6" s="2">
        <f>ROUNDUP(AH3*'Reference Data'!$B$1,0)</f>
        <v>238106</v>
      </c>
      <c r="AI6" s="2">
        <f>ROUNDUP(AI3*'Reference Data'!$B$1,0)</f>
        <v>244506</v>
      </c>
      <c r="AJ6" s="2">
        <f>ROUNDUP(AJ3*'Reference Data'!$B$1,0)</f>
        <v>249600</v>
      </c>
      <c r="AK6" s="2">
        <f>ROUNDUP(AK3*'Reference Data'!$B$1,0)</f>
        <v>257104</v>
      </c>
      <c r="AL6" s="2">
        <f>ROUNDUP(AL3*'Reference Data'!$B$1,0)</f>
        <v>263022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91</v>
      </c>
      <c r="B8" s="12">
        <f>B3</f>
        <v>0</v>
      </c>
      <c r="C8" s="12">
        <f>C3-B3</f>
        <v>1126</v>
      </c>
      <c r="D8" s="12">
        <f t="shared" ref="D8:N8" si="0">D3-C3</f>
        <v>1126</v>
      </c>
      <c r="E8" s="12">
        <f t="shared" si="0"/>
        <v>4500</v>
      </c>
      <c r="F8" s="12">
        <f t="shared" si="0"/>
        <v>4250</v>
      </c>
      <c r="G8" s="12">
        <f t="shared" si="0"/>
        <v>4675</v>
      </c>
      <c r="H8" s="12">
        <f t="shared" si="0"/>
        <v>5101</v>
      </c>
      <c r="I8" s="12">
        <f t="shared" si="0"/>
        <v>3825</v>
      </c>
      <c r="J8" s="12">
        <f t="shared" si="0"/>
        <v>3825</v>
      </c>
      <c r="K8" s="12">
        <f t="shared" si="0"/>
        <v>3400</v>
      </c>
      <c r="L8" s="12">
        <f t="shared" si="0"/>
        <v>4250</v>
      </c>
      <c r="M8" s="12">
        <f t="shared" si="0"/>
        <v>4250</v>
      </c>
      <c r="N8" s="12">
        <f t="shared" si="0"/>
        <v>4675</v>
      </c>
      <c r="O8" s="12">
        <f>((B8+C8)*(1-$B$24))+(O3-N3)</f>
        <v>4225.2</v>
      </c>
      <c r="P8" s="12">
        <f>(D8*(1-$B$24))+(P3-O3)</f>
        <v>4726.2</v>
      </c>
      <c r="Q8" s="12">
        <f t="shared" ref="Q8:Z8" si="1">(E8*(1-$B$24))+(Q3-P3)</f>
        <v>5651</v>
      </c>
      <c r="R8" s="12">
        <f t="shared" si="1"/>
        <v>3903</v>
      </c>
      <c r="S8" s="12">
        <f t="shared" si="1"/>
        <v>2743.1999999999971</v>
      </c>
      <c r="T8" s="12">
        <f t="shared" si="1"/>
        <v>4082.599999999994</v>
      </c>
      <c r="U8" s="12">
        <f t="shared" si="1"/>
        <v>3561.8000000000029</v>
      </c>
      <c r="V8" s="12">
        <f t="shared" si="1"/>
        <v>3561.8000000000029</v>
      </c>
      <c r="W8" s="12">
        <f t="shared" si="1"/>
        <v>3721.6000000000058</v>
      </c>
      <c r="X8" s="12">
        <f t="shared" si="1"/>
        <v>4153</v>
      </c>
      <c r="Y8" s="12">
        <f t="shared" si="1"/>
        <v>3402</v>
      </c>
      <c r="Z8" s="12">
        <f t="shared" si="1"/>
        <v>3242.1999999999971</v>
      </c>
      <c r="AA8" s="12">
        <f>((O8+O9)*(1-$B$24))+(AA3-Z3)</f>
        <v>3467.95</v>
      </c>
      <c r="AB8" s="12">
        <f t="shared" ref="AB8:AL8" si="2">((P8+P9)*(1-$B$24))+(AB3-AA3)</f>
        <v>3905.1499999999996</v>
      </c>
      <c r="AC8" s="12">
        <f t="shared" si="2"/>
        <v>4149.2</v>
      </c>
      <c r="AD8" s="12">
        <f t="shared" si="2"/>
        <v>4151.7999999999965</v>
      </c>
      <c r="AE8" s="12">
        <f t="shared" si="2"/>
        <v>4493.1600000000035</v>
      </c>
      <c r="AF8" s="12">
        <f t="shared" si="2"/>
        <v>3582.1200000000008</v>
      </c>
      <c r="AG8" s="12">
        <f t="shared" si="2"/>
        <v>4060.6399999999994</v>
      </c>
      <c r="AH8" s="12">
        <f t="shared" si="2"/>
        <v>4685.6399999999994</v>
      </c>
      <c r="AI8" s="12">
        <f t="shared" si="2"/>
        <v>4095.280000000007</v>
      </c>
      <c r="AJ8" s="12">
        <f t="shared" si="2"/>
        <v>3744.7999999999965</v>
      </c>
      <c r="AK8" s="12">
        <f t="shared" si="2"/>
        <v>4651.5999999999967</v>
      </c>
      <c r="AL8" s="12">
        <f t="shared" si="2"/>
        <v>3991.9600000000032</v>
      </c>
    </row>
    <row r="9" spans="1:38">
      <c r="A9" t="s">
        <v>92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900.80000000000007</v>
      </c>
      <c r="P9" s="12">
        <f>D8*$B$24</f>
        <v>900.80000000000007</v>
      </c>
      <c r="Q9" s="12">
        <f t="shared" ref="Q9:Z9" si="3">E8*$B$24</f>
        <v>3600</v>
      </c>
      <c r="R9" s="12">
        <f t="shared" si="3"/>
        <v>3400</v>
      </c>
      <c r="S9" s="12">
        <f t="shared" si="3"/>
        <v>3740</v>
      </c>
      <c r="T9" s="12">
        <f t="shared" si="3"/>
        <v>4080.8</v>
      </c>
      <c r="U9" s="12">
        <f t="shared" si="3"/>
        <v>3060</v>
      </c>
      <c r="V9" s="12">
        <f t="shared" si="3"/>
        <v>3060</v>
      </c>
      <c r="W9" s="12">
        <f t="shared" si="3"/>
        <v>2720</v>
      </c>
      <c r="X9" s="12">
        <f t="shared" si="3"/>
        <v>3400</v>
      </c>
      <c r="Y9" s="12">
        <f t="shared" si="3"/>
        <v>3400</v>
      </c>
      <c r="Z9" s="12">
        <f t="shared" si="3"/>
        <v>3740</v>
      </c>
      <c r="AA9" s="12">
        <f>(O8+O9)*$B$24</f>
        <v>4100.8</v>
      </c>
      <c r="AB9" s="12">
        <f t="shared" ref="AB9:AL9" si="4">(P8+P9)*$B$24</f>
        <v>4501.6000000000004</v>
      </c>
      <c r="AC9" s="12">
        <f t="shared" si="4"/>
        <v>7400.8</v>
      </c>
      <c r="AD9" s="12">
        <f t="shared" si="4"/>
        <v>5842.4000000000005</v>
      </c>
      <c r="AE9" s="12">
        <f t="shared" si="4"/>
        <v>5186.5599999999977</v>
      </c>
      <c r="AF9" s="12">
        <f t="shared" si="4"/>
        <v>6530.7199999999957</v>
      </c>
      <c r="AG9" s="12">
        <f t="shared" si="4"/>
        <v>5297.4400000000023</v>
      </c>
      <c r="AH9" s="12">
        <f t="shared" si="4"/>
        <v>5297.4400000000023</v>
      </c>
      <c r="AI9" s="12">
        <f t="shared" si="4"/>
        <v>5153.2800000000052</v>
      </c>
      <c r="AJ9" s="12">
        <f t="shared" si="4"/>
        <v>6042.4000000000005</v>
      </c>
      <c r="AK9" s="12">
        <f t="shared" si="4"/>
        <v>5441.6</v>
      </c>
      <c r="AL9" s="12">
        <f t="shared" si="4"/>
        <v>5585.7599999999984</v>
      </c>
    </row>
    <row r="10" spans="1:38">
      <c r="A10" t="s">
        <v>19</v>
      </c>
      <c r="B10" s="2">
        <f>B12-SUM(B8:B9)</f>
        <v>0</v>
      </c>
      <c r="C10" s="2">
        <f>C12-SUM(C8:C9)</f>
        <v>77694</v>
      </c>
      <c r="D10" s="2">
        <f t="shared" ref="D10:Z10" si="5">D12-SUM(D8:D9)</f>
        <v>156514</v>
      </c>
      <c r="E10" s="2">
        <f t="shared" si="5"/>
        <v>468140</v>
      </c>
      <c r="F10" s="2">
        <f t="shared" si="5"/>
        <v>765890</v>
      </c>
      <c r="G10" s="2">
        <f t="shared" si="5"/>
        <v>1092715</v>
      </c>
      <c r="H10" s="2">
        <f t="shared" si="5"/>
        <v>1449359</v>
      </c>
      <c r="I10" s="2">
        <f t="shared" si="5"/>
        <v>1718385</v>
      </c>
      <c r="J10" s="2">
        <f t="shared" si="5"/>
        <v>1986135</v>
      </c>
      <c r="K10" s="2">
        <f t="shared" si="5"/>
        <v>2224560</v>
      </c>
      <c r="L10" s="2">
        <f t="shared" si="5"/>
        <v>2521210</v>
      </c>
      <c r="M10" s="2">
        <f t="shared" si="5"/>
        <v>2818710</v>
      </c>
      <c r="N10" s="2">
        <f t="shared" si="5"/>
        <v>3145535</v>
      </c>
      <c r="O10" s="2">
        <f t="shared" si="5"/>
        <v>3425084</v>
      </c>
      <c r="P10" s="2">
        <f t="shared" si="5"/>
        <v>3739653</v>
      </c>
      <c r="Q10" s="2">
        <f t="shared" si="5"/>
        <v>4068599</v>
      </c>
      <c r="R10" s="2">
        <f t="shared" si="5"/>
        <v>4284257</v>
      </c>
      <c r="S10" s="2">
        <f t="shared" si="5"/>
        <v>4411650.8</v>
      </c>
      <c r="T10" s="2">
        <f t="shared" si="5"/>
        <v>4624338.5999999996</v>
      </c>
      <c r="U10" s="2">
        <f t="shared" si="5"/>
        <v>4821656.2</v>
      </c>
      <c r="V10" s="2">
        <f t="shared" si="5"/>
        <v>5017432.2</v>
      </c>
      <c r="W10" s="2">
        <f t="shared" si="5"/>
        <v>5230524.4000000004</v>
      </c>
      <c r="X10" s="2">
        <f t="shared" si="5"/>
        <v>5460623</v>
      </c>
      <c r="Y10" s="2">
        <f t="shared" si="5"/>
        <v>5640014</v>
      </c>
      <c r="Z10" s="2">
        <f t="shared" si="5"/>
        <v>5801337.7999999998</v>
      </c>
      <c r="AA10" s="2">
        <f t="shared" ref="AA10:AL10" si="6">AA12-SUM(AA8:AA9)</f>
        <v>5971744.25</v>
      </c>
      <c r="AB10" s="2">
        <f t="shared" si="6"/>
        <v>6165488.25</v>
      </c>
      <c r="AC10" s="2">
        <f t="shared" si="6"/>
        <v>6323275</v>
      </c>
      <c r="AD10" s="2">
        <f t="shared" si="6"/>
        <v>6513214.7999999998</v>
      </c>
      <c r="AE10" s="2">
        <f t="shared" si="6"/>
        <v>6737286.2800000003</v>
      </c>
      <c r="AF10" s="2">
        <f t="shared" si="6"/>
        <v>6873314.1600000001</v>
      </c>
      <c r="AG10" s="2">
        <f t="shared" si="6"/>
        <v>7065607.9199999999</v>
      </c>
      <c r="AH10" s="2">
        <f t="shared" si="6"/>
        <v>7300272.9199999999</v>
      </c>
      <c r="AI10" s="2">
        <f t="shared" si="6"/>
        <v>7497494.4400000004</v>
      </c>
      <c r="AJ10" s="2">
        <f t="shared" si="6"/>
        <v>7653349.7999999998</v>
      </c>
      <c r="AK10" s="2">
        <f t="shared" si="6"/>
        <v>7883427.7999999998</v>
      </c>
      <c r="AL10" s="2">
        <f t="shared" si="6"/>
        <v>8065629.2800000003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78820</v>
      </c>
      <c r="D12" s="2">
        <f>ROUNDUP(D3*'Reference Data'!$B$3,0)</f>
        <v>157640</v>
      </c>
      <c r="E12" s="2">
        <f>ROUNDUP(E3*'Reference Data'!$B$3,0)</f>
        <v>472640</v>
      </c>
      <c r="F12" s="2">
        <f>ROUNDUP(F3*'Reference Data'!$B$3,0)</f>
        <v>770140</v>
      </c>
      <c r="G12" s="2">
        <f>ROUNDUP(G3*'Reference Data'!$B$3,0)</f>
        <v>1097390</v>
      </c>
      <c r="H12" s="2">
        <f>ROUNDUP(H3*'Reference Data'!$B$3,0)</f>
        <v>1454460</v>
      </c>
      <c r="I12" s="2">
        <f>ROUNDUP(I3*'Reference Data'!$B$3,0)</f>
        <v>1722210</v>
      </c>
      <c r="J12" s="2">
        <f>ROUNDUP(J3*'Reference Data'!$B$3,0)</f>
        <v>1989960</v>
      </c>
      <c r="K12" s="2">
        <f>ROUNDUP(K3*'Reference Data'!$B$3,0)</f>
        <v>2227960</v>
      </c>
      <c r="L12" s="2">
        <f>ROUNDUP(L3*'Reference Data'!$B$3,0)</f>
        <v>2525460</v>
      </c>
      <c r="M12" s="2">
        <f>ROUNDUP(M3*'Reference Data'!$B$3,0)</f>
        <v>2822960</v>
      </c>
      <c r="N12" s="2">
        <f>ROUNDUP(N3*'Reference Data'!$B$3,0)</f>
        <v>3150210</v>
      </c>
      <c r="O12" s="2">
        <f>ROUNDUP(O3*'Reference Data'!$B$3,0)</f>
        <v>3430210</v>
      </c>
      <c r="P12" s="2">
        <f>ROUNDUP(P3*'Reference Data'!$B$3,0)</f>
        <v>3745280</v>
      </c>
      <c r="Q12" s="2">
        <f>ROUNDUP(Q3*'Reference Data'!$B$3,0)</f>
        <v>4077850</v>
      </c>
      <c r="R12" s="2">
        <f>ROUNDUP(R3*'Reference Data'!$B$3,0)</f>
        <v>4291560</v>
      </c>
      <c r="S12" s="2">
        <f>ROUNDUP(S3*'Reference Data'!$B$3,0)</f>
        <v>4418134</v>
      </c>
      <c r="T12" s="2">
        <f>ROUNDUP(T3*'Reference Data'!$B$3,0)</f>
        <v>4632502</v>
      </c>
      <c r="U12" s="2">
        <f>ROUNDUP(U3*'Reference Data'!$B$3,0)</f>
        <v>4828278</v>
      </c>
      <c r="V12" s="2">
        <f>ROUNDUP(V3*'Reference Data'!$B$3,0)</f>
        <v>5024054</v>
      </c>
      <c r="W12" s="2">
        <f>ROUNDUP(W3*'Reference Data'!$B$3,0)</f>
        <v>5236966</v>
      </c>
      <c r="X12" s="2">
        <f>ROUNDUP(X3*'Reference Data'!$B$3,0)</f>
        <v>5468176</v>
      </c>
      <c r="Y12" s="2">
        <f>ROUNDUP(Y3*'Reference Data'!$B$3,0)</f>
        <v>5646816</v>
      </c>
      <c r="Z12" s="2">
        <f>ROUNDUP(Z3*'Reference Data'!$B$3,0)</f>
        <v>5808320</v>
      </c>
      <c r="AA12" s="2">
        <f>ROUNDUP(AA3*'Reference Data'!$B$3,0)</f>
        <v>5979313</v>
      </c>
      <c r="AB12" s="2">
        <f>ROUNDUP(AB3*'Reference Data'!$B$3,0)</f>
        <v>6173895</v>
      </c>
      <c r="AC12" s="2">
        <f>ROUNDUP(AC3*'Reference Data'!$B$3,0)</f>
        <v>6334825</v>
      </c>
      <c r="AD12" s="2">
        <f>ROUNDUP(AD3*'Reference Data'!$B$3,0)</f>
        <v>6523209</v>
      </c>
      <c r="AE12" s="2">
        <f>ROUNDUP(AE3*'Reference Data'!$B$3,0)</f>
        <v>6746966</v>
      </c>
      <c r="AF12" s="2">
        <f>ROUNDUP(AF3*'Reference Data'!$B$3,0)</f>
        <v>6883427</v>
      </c>
      <c r="AG12" s="2">
        <f>ROUNDUP(AG3*'Reference Data'!$B$3,0)</f>
        <v>7074966</v>
      </c>
      <c r="AH12" s="2">
        <f>ROUNDUP(AH3*'Reference Data'!$B$3,0)</f>
        <v>7310256</v>
      </c>
      <c r="AI12" s="2">
        <f>ROUNDUP(AI3*'Reference Data'!$B$3,0)</f>
        <v>7506743</v>
      </c>
      <c r="AJ12" s="2">
        <f>ROUNDUP(AJ3*'Reference Data'!$B$3,0)</f>
        <v>7663137</v>
      </c>
      <c r="AK12" s="2">
        <f>ROUNDUP(AK3*'Reference Data'!$B$3,0)</f>
        <v>7893521</v>
      </c>
      <c r="AL12" s="2">
        <f>ROUNDUP(AL3*'Reference Data'!$B$3,0)</f>
        <v>8075207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0.78820000000000001</v>
      </c>
      <c r="D13" s="1">
        <f>(D12*'Reference Data'!$B$7*'Reference Data'!$B$8)/(5*60)</f>
        <v>1.5764</v>
      </c>
      <c r="E13" s="1">
        <f>(E12*'Reference Data'!$B$7*'Reference Data'!$B$8)/(5*60)</f>
        <v>4.7263999999999999</v>
      </c>
      <c r="F13" s="1">
        <f>(F12*'Reference Data'!$B$7*'Reference Data'!$B$8)/(5*60)</f>
        <v>7.7014000000000005</v>
      </c>
      <c r="G13" s="1">
        <f>(G12*'Reference Data'!$B$7*'Reference Data'!$B$8)/(5*60)</f>
        <v>10.9739</v>
      </c>
      <c r="H13" s="1">
        <f>(H12*'Reference Data'!$B$7*'Reference Data'!$B$8)/(5*60)</f>
        <v>14.544600000000001</v>
      </c>
      <c r="I13" s="1">
        <f>(I12*'Reference Data'!$B$7*'Reference Data'!$B$8)/(5*60)</f>
        <v>17.222100000000001</v>
      </c>
      <c r="J13" s="1">
        <f>(J12*'Reference Data'!$B$7*'Reference Data'!$B$8)/(5*60)</f>
        <v>19.8996</v>
      </c>
      <c r="K13" s="1">
        <f>(K12*'Reference Data'!$B$7*'Reference Data'!$B$8)/(5*60)</f>
        <v>22.279600000000002</v>
      </c>
      <c r="L13" s="1">
        <f>(L12*'Reference Data'!$B$7*'Reference Data'!$B$8)/(5*60)</f>
        <v>25.254600000000003</v>
      </c>
      <c r="M13" s="1">
        <f>(M12*'Reference Data'!$B$7*'Reference Data'!$B$8)/(5*60)</f>
        <v>28.229600000000005</v>
      </c>
      <c r="N13" s="1">
        <f>(N12*'Reference Data'!$B$7*'Reference Data'!$B$8)/(5*60)</f>
        <v>31.502100000000002</v>
      </c>
      <c r="O13" s="1">
        <f>(O12*'Reference Data'!$B$7*'Reference Data'!$B$8)/(5*60)</f>
        <v>34.302100000000003</v>
      </c>
      <c r="P13" s="1">
        <f>(P12*'Reference Data'!$B$7*'Reference Data'!$B$8)/(5*60)</f>
        <v>37.452800000000003</v>
      </c>
      <c r="Q13" s="1">
        <f>(Q12*'Reference Data'!$B$7*'Reference Data'!$B$8)/(5*60)</f>
        <v>40.778500000000001</v>
      </c>
      <c r="R13" s="1">
        <f>(R12*'Reference Data'!$B$7*'Reference Data'!$B$8)/(5*60)</f>
        <v>42.915599999999998</v>
      </c>
      <c r="S13" s="1">
        <f>(S12*'Reference Data'!$B$7*'Reference Data'!$B$8)/(5*60)</f>
        <v>44.181339999999999</v>
      </c>
      <c r="T13" s="1">
        <f>(T12*'Reference Data'!$B$7*'Reference Data'!$B$8)/(5*60)</f>
        <v>46.325020000000002</v>
      </c>
      <c r="U13" s="1">
        <f>(U12*'Reference Data'!$B$7*'Reference Data'!$B$8)/(5*60)</f>
        <v>48.282780000000002</v>
      </c>
      <c r="V13" s="1">
        <f>(V12*'Reference Data'!$B$7*'Reference Data'!$B$8)/(5*60)</f>
        <v>50.240540000000003</v>
      </c>
      <c r="W13" s="1">
        <f>(W12*'Reference Data'!$B$7*'Reference Data'!$B$8)/(5*60)</f>
        <v>52.369659999999996</v>
      </c>
      <c r="X13" s="1">
        <f>(X12*'Reference Data'!$B$7*'Reference Data'!$B$8)/(5*60)</f>
        <v>54.681760000000004</v>
      </c>
      <c r="Y13" s="1">
        <f>(Y12*'Reference Data'!$B$7*'Reference Data'!$B$8)/(5*60)</f>
        <v>56.468160000000005</v>
      </c>
      <c r="Z13" s="1">
        <f>(Z12*'Reference Data'!$B$7*'Reference Data'!$B$8)/(5*60)</f>
        <v>58.083200000000012</v>
      </c>
      <c r="AA13" s="1">
        <f>(AA12*'Reference Data'!$B$7*'Reference Data'!$B$8)/(5*60)</f>
        <v>59.793129999999998</v>
      </c>
      <c r="AB13" s="1">
        <f>(AB12*'Reference Data'!$B$7*'Reference Data'!$B$8)/(5*60)</f>
        <v>61.738950000000003</v>
      </c>
      <c r="AC13" s="1">
        <f>(AC12*'Reference Data'!$B$7*'Reference Data'!$B$8)/(5*60)</f>
        <v>63.348250000000007</v>
      </c>
      <c r="AD13" s="1">
        <f>(AD12*'Reference Data'!$B$7*'Reference Data'!$B$8)/(5*60)</f>
        <v>65.232089999999999</v>
      </c>
      <c r="AE13" s="1">
        <f>(AE12*'Reference Data'!$B$7*'Reference Data'!$B$8)/(5*60)</f>
        <v>67.469660000000005</v>
      </c>
      <c r="AF13" s="1">
        <f>(AF12*'Reference Data'!$B$7*'Reference Data'!$B$8)/(5*60)</f>
        <v>68.834270000000004</v>
      </c>
      <c r="AG13" s="1">
        <f>(AG12*'Reference Data'!$B$7*'Reference Data'!$B$8)/(5*60)</f>
        <v>70.749660000000006</v>
      </c>
      <c r="AH13" s="1">
        <f>(AH12*'Reference Data'!$B$7*'Reference Data'!$B$8)/(5*60)</f>
        <v>73.102559999999997</v>
      </c>
      <c r="AI13" s="1">
        <f>(AI12*'Reference Data'!$B$7*'Reference Data'!$B$8)/(5*60)</f>
        <v>75.067430000000002</v>
      </c>
      <c r="AJ13" s="1">
        <f>(AJ12*'Reference Data'!$B$7*'Reference Data'!$B$8)/(5*60)</f>
        <v>76.631370000000004</v>
      </c>
      <c r="AK13" s="1">
        <f>(AK12*'Reference Data'!$B$7*'Reference Data'!$B$8)/(5*60)</f>
        <v>78.935210000000012</v>
      </c>
      <c r="AL13" s="1">
        <f>(AL12*'Reference Data'!$B$7*'Reference Data'!$B$8)/(5*60)</f>
        <v>80.752070000000003</v>
      </c>
    </row>
    <row r="14" spans="1:38">
      <c r="A14" t="s">
        <v>11</v>
      </c>
      <c r="B14" s="1">
        <f>B12/(30*24*60*60)</f>
        <v>0</v>
      </c>
      <c r="C14" s="1">
        <f>C12/(30*24*60*60)</f>
        <v>3.040895061728395E-2</v>
      </c>
      <c r="D14" s="1">
        <f t="shared" ref="D14:Z14" si="7">D12/(30*24*60*60)</f>
        <v>6.08179012345679E-2</v>
      </c>
      <c r="E14" s="1">
        <f t="shared" si="7"/>
        <v>0.18234567901234569</v>
      </c>
      <c r="F14" s="1">
        <f t="shared" si="7"/>
        <v>0.29712191358024692</v>
      </c>
      <c r="G14" s="1">
        <f t="shared" si="7"/>
        <v>0.42337577160493828</v>
      </c>
      <c r="H14" s="1">
        <f t="shared" si="7"/>
        <v>0.5611342592592593</v>
      </c>
      <c r="I14" s="1">
        <f t="shared" si="7"/>
        <v>0.66443287037037035</v>
      </c>
      <c r="J14" s="1">
        <f t="shared" si="7"/>
        <v>0.76773148148148151</v>
      </c>
      <c r="K14" s="1">
        <f t="shared" si="7"/>
        <v>0.85955246913580252</v>
      </c>
      <c r="L14" s="1">
        <f t="shared" si="7"/>
        <v>0.97432870370370372</v>
      </c>
      <c r="M14" s="1">
        <f t="shared" si="7"/>
        <v>1.0891049382716049</v>
      </c>
      <c r="N14" s="1">
        <f t="shared" si="7"/>
        <v>1.2153587962962964</v>
      </c>
      <c r="O14" s="1">
        <f t="shared" si="7"/>
        <v>1.3233834876543209</v>
      </c>
      <c r="P14" s="1">
        <f t="shared" si="7"/>
        <v>1.4449382716049384</v>
      </c>
      <c r="Q14" s="1">
        <f t="shared" si="7"/>
        <v>1.573244598765432</v>
      </c>
      <c r="R14" s="1">
        <f t="shared" si="7"/>
        <v>1.6556944444444444</v>
      </c>
      <c r="S14" s="1">
        <f t="shared" si="7"/>
        <v>1.7045270061728395</v>
      </c>
      <c r="T14" s="1">
        <f t="shared" si="7"/>
        <v>1.7872307098765432</v>
      </c>
      <c r="U14" s="1">
        <f t="shared" si="7"/>
        <v>1.8627615740740742</v>
      </c>
      <c r="V14" s="1">
        <f t="shared" si="7"/>
        <v>1.9382924382716049</v>
      </c>
      <c r="W14" s="1">
        <f t="shared" si="7"/>
        <v>2.0204344135802468</v>
      </c>
      <c r="X14" s="1">
        <f t="shared" si="7"/>
        <v>2.109635802469136</v>
      </c>
      <c r="Y14" s="1">
        <f t="shared" si="7"/>
        <v>2.1785555555555556</v>
      </c>
      <c r="Z14" s="1">
        <f t="shared" si="7"/>
        <v>2.2408641975308643</v>
      </c>
      <c r="AA14" s="1">
        <f t="shared" ref="AA14:AL14" si="8">AA12/(30*24*60*60)</f>
        <v>2.3068337191358026</v>
      </c>
      <c r="AB14" s="1">
        <f t="shared" si="8"/>
        <v>2.3819039351851852</v>
      </c>
      <c r="AC14" s="1">
        <f t="shared" si="8"/>
        <v>2.4439911265432097</v>
      </c>
      <c r="AD14" s="1">
        <f t="shared" si="8"/>
        <v>2.5166701388888888</v>
      </c>
      <c r="AE14" s="1">
        <f t="shared" si="8"/>
        <v>2.6029961419753085</v>
      </c>
      <c r="AF14" s="1">
        <f t="shared" si="8"/>
        <v>2.6556431327160492</v>
      </c>
      <c r="AG14" s="1">
        <f t="shared" si="8"/>
        <v>2.729539351851852</v>
      </c>
      <c r="AH14" s="1">
        <f t="shared" si="8"/>
        <v>2.8203148148148149</v>
      </c>
      <c r="AI14" s="1">
        <f t="shared" si="8"/>
        <v>2.8961199845679011</v>
      </c>
      <c r="AJ14" s="1">
        <f t="shared" si="8"/>
        <v>2.9564571759259257</v>
      </c>
      <c r="AK14" s="1">
        <f t="shared" si="8"/>
        <v>3.0453398919753085</v>
      </c>
      <c r="AL14" s="1">
        <f t="shared" si="8"/>
        <v>3.1154347993827161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33780</v>
      </c>
      <c r="D16" s="2">
        <f>ROUNDUP(D3*'Reference Data'!$B$4,0)</f>
        <v>67560</v>
      </c>
      <c r="E16" s="2">
        <f>ROUNDUP(E3*'Reference Data'!$B$4,0)</f>
        <v>202560</v>
      </c>
      <c r="F16" s="2">
        <f>ROUNDUP(F3*'Reference Data'!$B$4,0)</f>
        <v>330060</v>
      </c>
      <c r="G16" s="2">
        <f>ROUNDUP(G3*'Reference Data'!$B$4,0)</f>
        <v>470310</v>
      </c>
      <c r="H16" s="2">
        <f>ROUNDUP(H3*'Reference Data'!$B$4,0)</f>
        <v>623340</v>
      </c>
      <c r="I16" s="2">
        <f>ROUNDUP(I3*'Reference Data'!$B$4,0)</f>
        <v>738090</v>
      </c>
      <c r="J16" s="2">
        <f>ROUNDUP(J3*'Reference Data'!$B$4,0)</f>
        <v>852840</v>
      </c>
      <c r="K16" s="2">
        <f>ROUNDUP(K3*'Reference Data'!$B$4,0)</f>
        <v>954840</v>
      </c>
      <c r="L16" s="2">
        <f>ROUNDUP(L3*'Reference Data'!$B$4,0)</f>
        <v>1082340</v>
      </c>
      <c r="M16" s="2">
        <f>ROUNDUP(M3*'Reference Data'!$B$4,0)</f>
        <v>1209840</v>
      </c>
      <c r="N16" s="2">
        <f>ROUNDUP(N3*'Reference Data'!$B$4,0)</f>
        <v>1350090</v>
      </c>
      <c r="O16" s="2">
        <f>ROUNDUP(O3*'Reference Data'!$B$4,0)</f>
        <v>1470090</v>
      </c>
      <c r="P16" s="2">
        <f>ROUNDUP(P3*'Reference Data'!$B$4,0)</f>
        <v>1605120</v>
      </c>
      <c r="Q16" s="2">
        <f>ROUNDUP(Q3*'Reference Data'!$B$4,0)</f>
        <v>1747650</v>
      </c>
      <c r="R16" s="2">
        <f>ROUNDUP(R3*'Reference Data'!$B$4,0)</f>
        <v>1839240</v>
      </c>
      <c r="S16" s="2">
        <f>ROUNDUP(S3*'Reference Data'!$B$4,0)</f>
        <v>1893486</v>
      </c>
      <c r="T16" s="2">
        <f>ROUNDUP(T3*'Reference Data'!$B$4,0)</f>
        <v>1985358</v>
      </c>
      <c r="U16" s="2">
        <f>ROUNDUP(U3*'Reference Data'!$B$4,0)</f>
        <v>2069262</v>
      </c>
      <c r="V16" s="2">
        <f>ROUNDUP(V3*'Reference Data'!$B$4,0)</f>
        <v>2153166</v>
      </c>
      <c r="W16" s="2">
        <f>ROUNDUP(W3*'Reference Data'!$B$4,0)</f>
        <v>2244414</v>
      </c>
      <c r="X16" s="2">
        <f>ROUNDUP(X3*'Reference Data'!$B$4,0)</f>
        <v>2343504</v>
      </c>
      <c r="Y16" s="2">
        <f>ROUNDUP(Y3*'Reference Data'!$B$4,0)</f>
        <v>2420064</v>
      </c>
      <c r="Z16" s="2">
        <f>ROUNDUP(Z3*'Reference Data'!$B$4,0)</f>
        <v>2489280</v>
      </c>
      <c r="AA16" s="2">
        <f>ROUNDUP(AA3*'Reference Data'!$B$4,0)</f>
        <v>2562563</v>
      </c>
      <c r="AB16" s="2">
        <f>ROUNDUP(AB3*'Reference Data'!$B$4,0)</f>
        <v>2645955</v>
      </c>
      <c r="AC16" s="2">
        <f>ROUNDUP(AC3*'Reference Data'!$B$4,0)</f>
        <v>2714925</v>
      </c>
      <c r="AD16" s="2">
        <f>ROUNDUP(AD3*'Reference Data'!$B$4,0)</f>
        <v>2795661</v>
      </c>
      <c r="AE16" s="2">
        <f>ROUNDUP(AE3*'Reference Data'!$B$4,0)</f>
        <v>2891557</v>
      </c>
      <c r="AF16" s="2">
        <f>ROUNDUP(AF3*'Reference Data'!$B$4,0)</f>
        <v>2950040</v>
      </c>
      <c r="AG16" s="2">
        <f>ROUNDUP(AG3*'Reference Data'!$B$4,0)</f>
        <v>3032129</v>
      </c>
      <c r="AH16" s="2">
        <f>ROUNDUP(AH3*'Reference Data'!$B$4,0)</f>
        <v>3132967</v>
      </c>
      <c r="AI16" s="2">
        <f>ROUNDUP(AI3*'Reference Data'!$B$4,0)</f>
        <v>3217176</v>
      </c>
      <c r="AJ16" s="2">
        <f>ROUNDUP(AJ3*'Reference Data'!$B$4,0)</f>
        <v>3284202</v>
      </c>
      <c r="AK16" s="2">
        <f>ROUNDUP(AK3*'Reference Data'!$B$4,0)</f>
        <v>3382938</v>
      </c>
      <c r="AL16" s="2">
        <f>ROUNDUP(AL3*'Reference Data'!$B$4,0)</f>
        <v>3460803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0.33779999999999999</v>
      </c>
      <c r="D17" s="1">
        <f>(D16*'Reference Data'!$B$7*'Reference Data'!$B$8)/(5*60)</f>
        <v>0.67559999999999998</v>
      </c>
      <c r="E17" s="1">
        <f>(E16*'Reference Data'!$B$7*'Reference Data'!$B$8)/(5*60)</f>
        <v>2.0256000000000003</v>
      </c>
      <c r="F17" s="1">
        <f>(F16*'Reference Data'!$B$7*'Reference Data'!$B$8)/(5*60)</f>
        <v>3.3005999999999998</v>
      </c>
      <c r="G17" s="1">
        <f>(G16*'Reference Data'!$B$7*'Reference Data'!$B$8)/(5*60)</f>
        <v>4.7031000000000001</v>
      </c>
      <c r="H17" s="1">
        <f>(H16*'Reference Data'!$B$7*'Reference Data'!$B$8)/(5*60)</f>
        <v>6.2334000000000005</v>
      </c>
      <c r="I17" s="1">
        <f>(I16*'Reference Data'!$B$7*'Reference Data'!$B$8)/(5*60)</f>
        <v>7.3808999999999996</v>
      </c>
      <c r="J17" s="1">
        <f>(J16*'Reference Data'!$B$7*'Reference Data'!$B$8)/(5*60)</f>
        <v>8.5284000000000013</v>
      </c>
      <c r="K17" s="1">
        <f>(K16*'Reference Data'!$B$7*'Reference Data'!$B$8)/(5*60)</f>
        <v>9.5484000000000009</v>
      </c>
      <c r="L17" s="1">
        <f>(L16*'Reference Data'!$B$7*'Reference Data'!$B$8)/(5*60)</f>
        <v>10.823399999999999</v>
      </c>
      <c r="M17" s="1">
        <f>(M16*'Reference Data'!$B$7*'Reference Data'!$B$8)/(5*60)</f>
        <v>12.0984</v>
      </c>
      <c r="N17" s="1">
        <f>(N16*'Reference Data'!$B$7*'Reference Data'!$B$8)/(5*60)</f>
        <v>13.5009</v>
      </c>
      <c r="O17" s="1">
        <f>(O16*'Reference Data'!$B$7*'Reference Data'!$B$8)/(5*60)</f>
        <v>14.700899999999999</v>
      </c>
      <c r="P17" s="1">
        <f>(P16*'Reference Data'!$B$7*'Reference Data'!$B$8)/(5*60)</f>
        <v>16.051199999999998</v>
      </c>
      <c r="Q17" s="1">
        <f>(Q16*'Reference Data'!$B$7*'Reference Data'!$B$8)/(5*60)</f>
        <v>17.476500000000001</v>
      </c>
      <c r="R17" s="1">
        <f>(R16*'Reference Data'!$B$7*'Reference Data'!$B$8)/(5*60)</f>
        <v>18.392400000000002</v>
      </c>
      <c r="S17" s="1">
        <f>(S16*'Reference Data'!$B$7*'Reference Data'!$B$8)/(5*60)</f>
        <v>18.93486</v>
      </c>
      <c r="T17" s="1">
        <f>(T16*'Reference Data'!$B$7*'Reference Data'!$B$8)/(5*60)</f>
        <v>19.853580000000001</v>
      </c>
      <c r="U17" s="1">
        <f>(U16*'Reference Data'!$B$7*'Reference Data'!$B$8)/(5*60)</f>
        <v>20.692620000000002</v>
      </c>
      <c r="V17" s="1">
        <f>(V16*'Reference Data'!$B$7*'Reference Data'!$B$8)/(5*60)</f>
        <v>21.531659999999999</v>
      </c>
      <c r="W17" s="1">
        <f>(W16*'Reference Data'!$B$7*'Reference Data'!$B$8)/(5*60)</f>
        <v>22.444140000000001</v>
      </c>
      <c r="X17" s="1">
        <f>(X16*'Reference Data'!$B$7*'Reference Data'!$B$8)/(5*60)</f>
        <v>23.435040000000001</v>
      </c>
      <c r="Y17" s="1">
        <f>(Y16*'Reference Data'!$B$7*'Reference Data'!$B$8)/(5*60)</f>
        <v>24.20064</v>
      </c>
      <c r="Z17" s="1">
        <f>(Z16*'Reference Data'!$B$7*'Reference Data'!$B$8)/(5*60)</f>
        <v>24.892800000000001</v>
      </c>
      <c r="AA17" s="1">
        <f>(AA16*'Reference Data'!$B$7*'Reference Data'!$B$8)/(5*60)</f>
        <v>25.625630000000001</v>
      </c>
      <c r="AB17" s="1">
        <f>(AB16*'Reference Data'!$B$7*'Reference Data'!$B$8)/(5*60)</f>
        <v>26.45955</v>
      </c>
      <c r="AC17" s="1">
        <f>(AC16*'Reference Data'!$B$7*'Reference Data'!$B$8)/(5*60)</f>
        <v>27.149250000000002</v>
      </c>
      <c r="AD17" s="1">
        <f>(AD16*'Reference Data'!$B$7*'Reference Data'!$B$8)/(5*60)</f>
        <v>27.956610000000001</v>
      </c>
      <c r="AE17" s="1">
        <f>(AE16*'Reference Data'!$B$7*'Reference Data'!$B$8)/(5*60)</f>
        <v>28.915570000000002</v>
      </c>
      <c r="AF17" s="1">
        <f>(AF16*'Reference Data'!$B$7*'Reference Data'!$B$8)/(5*60)</f>
        <v>29.500400000000003</v>
      </c>
      <c r="AG17" s="1">
        <f>(AG16*'Reference Data'!$B$7*'Reference Data'!$B$8)/(5*60)</f>
        <v>30.321290000000001</v>
      </c>
      <c r="AH17" s="1">
        <f>(AH16*'Reference Data'!$B$7*'Reference Data'!$B$8)/(5*60)</f>
        <v>31.32967</v>
      </c>
      <c r="AI17" s="1">
        <f>(AI16*'Reference Data'!$B$7*'Reference Data'!$B$8)/(5*60)</f>
        <v>32.171759999999999</v>
      </c>
      <c r="AJ17" s="1">
        <f>(AJ16*'Reference Data'!$B$7*'Reference Data'!$B$8)/(5*60)</f>
        <v>32.842019999999998</v>
      </c>
      <c r="AK17" s="1">
        <f>(AK16*'Reference Data'!$B$7*'Reference Data'!$B$8)/(5*60)</f>
        <v>33.82938</v>
      </c>
      <c r="AL17" s="1">
        <f>(AL16*'Reference Data'!$B$7*'Reference Data'!$B$8)/(5*60)</f>
        <v>34.608029999999999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1.3032407407407407E-2</v>
      </c>
      <c r="D18" s="7">
        <f t="shared" si="9"/>
        <v>2.6064814814814815E-2</v>
      </c>
      <c r="E18" s="7">
        <f t="shared" si="9"/>
        <v>7.8148148148148147E-2</v>
      </c>
      <c r="F18" s="7">
        <f t="shared" si="9"/>
        <v>0.12733796296296296</v>
      </c>
      <c r="G18" s="7">
        <f t="shared" si="9"/>
        <v>0.18144675925925927</v>
      </c>
      <c r="H18" s="7">
        <f t="shared" si="9"/>
        <v>0.24048611111111112</v>
      </c>
      <c r="I18" s="7">
        <f t="shared" si="9"/>
        <v>0.28475694444444444</v>
      </c>
      <c r="J18" s="7">
        <f t="shared" si="9"/>
        <v>0.32902777777777775</v>
      </c>
      <c r="K18" s="7">
        <f t="shared" si="9"/>
        <v>0.36837962962962961</v>
      </c>
      <c r="L18" s="7">
        <f t="shared" si="9"/>
        <v>0.41756944444444444</v>
      </c>
      <c r="M18" s="7">
        <f t="shared" si="9"/>
        <v>0.46675925925925926</v>
      </c>
      <c r="N18" s="7">
        <f t="shared" si="9"/>
        <v>0.5208680555555556</v>
      </c>
      <c r="O18" s="7">
        <f t="shared" si="9"/>
        <v>0.56716435185185188</v>
      </c>
      <c r="P18" s="7">
        <f t="shared" si="9"/>
        <v>0.61925925925925929</v>
      </c>
      <c r="Q18" s="7">
        <f t="shared" si="9"/>
        <v>0.67424768518518519</v>
      </c>
      <c r="R18" s="7">
        <f t="shared" si="9"/>
        <v>0.70958333333333334</v>
      </c>
      <c r="S18" s="7">
        <f t="shared" si="9"/>
        <v>0.73051157407407408</v>
      </c>
      <c r="T18" s="7">
        <f t="shared" si="9"/>
        <v>0.76595601851851847</v>
      </c>
      <c r="U18" s="7">
        <f t="shared" si="9"/>
        <v>0.79832638888888885</v>
      </c>
      <c r="V18" s="7">
        <f t="shared" si="9"/>
        <v>0.83069675925925923</v>
      </c>
      <c r="W18" s="7">
        <f t="shared" si="9"/>
        <v>0.86590046296296297</v>
      </c>
      <c r="X18" s="7">
        <f t="shared" si="9"/>
        <v>0.90412962962962962</v>
      </c>
      <c r="Y18" s="7">
        <f t="shared" si="9"/>
        <v>0.93366666666666664</v>
      </c>
      <c r="Z18" s="7">
        <f t="shared" si="9"/>
        <v>0.96037037037037032</v>
      </c>
      <c r="AA18" s="7">
        <f t="shared" ref="AA18:AL18" si="10">AA16/(30*24*60*60)</f>
        <v>0.98864313271604942</v>
      </c>
      <c r="AB18" s="7">
        <f t="shared" si="10"/>
        <v>1.0208159722222223</v>
      </c>
      <c r="AC18" s="7">
        <f t="shared" si="10"/>
        <v>1.0474247685185185</v>
      </c>
      <c r="AD18" s="7">
        <f t="shared" si="10"/>
        <v>1.0785729166666667</v>
      </c>
      <c r="AE18" s="7">
        <f t="shared" si="10"/>
        <v>1.1155698302469135</v>
      </c>
      <c r="AF18" s="7">
        <f t="shared" si="10"/>
        <v>1.1381327160493828</v>
      </c>
      <c r="AG18" s="7">
        <f t="shared" si="10"/>
        <v>1.1698028549382715</v>
      </c>
      <c r="AH18" s="7">
        <f t="shared" si="10"/>
        <v>1.2087064043209876</v>
      </c>
      <c r="AI18" s="7">
        <f t="shared" si="10"/>
        <v>1.2411944444444445</v>
      </c>
      <c r="AJ18" s="7">
        <f t="shared" si="10"/>
        <v>1.2670532407407407</v>
      </c>
      <c r="AK18" s="7">
        <f t="shared" si="10"/>
        <v>1.3051458333333332</v>
      </c>
      <c r="AL18" s="7">
        <f t="shared" si="10"/>
        <v>1.3351863425925925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24391412</v>
      </c>
      <c r="D20" s="2">
        <f>ROUNDUP(D3*'Reference Data'!$B$5,0)</f>
        <v>48782824</v>
      </c>
      <c r="E20" s="2">
        <f>ROUNDUP(E3*'Reference Data'!$B$5,0)</f>
        <v>146261824</v>
      </c>
      <c r="F20" s="2">
        <f>ROUNDUP(F3*'Reference Data'!$B$5,0)</f>
        <v>238325324</v>
      </c>
      <c r="G20" s="2">
        <f>ROUNDUP(G3*'Reference Data'!$B$5,0)</f>
        <v>339595174</v>
      </c>
      <c r="H20" s="2">
        <f>ROUNDUP(H3*'Reference Data'!$B$5,0)</f>
        <v>450093036</v>
      </c>
      <c r="I20" s="2">
        <f>ROUNDUP(I3*'Reference Data'!$B$5,0)</f>
        <v>532950186</v>
      </c>
      <c r="J20" s="2">
        <f>ROUNDUP(J3*'Reference Data'!$B$5,0)</f>
        <v>615807336</v>
      </c>
      <c r="K20" s="2">
        <f>ROUNDUP(K3*'Reference Data'!$B$5,0)</f>
        <v>689458136</v>
      </c>
      <c r="L20" s="2">
        <f>ROUNDUP(L3*'Reference Data'!$B$5,0)</f>
        <v>781521636</v>
      </c>
      <c r="M20" s="2">
        <f>ROUNDUP(M3*'Reference Data'!$B$5,0)</f>
        <v>873585136</v>
      </c>
      <c r="N20" s="2">
        <f>ROUNDUP(N3*'Reference Data'!$B$5,0)</f>
        <v>974854986</v>
      </c>
      <c r="O20" s="2">
        <f>ROUNDUP(O3*'Reference Data'!$B$5,0)</f>
        <v>1061502986</v>
      </c>
      <c r="P20" s="2">
        <f>ROUNDUP(P3*'Reference Data'!$B$5,0)</f>
        <v>1159003648</v>
      </c>
      <c r="Q20" s="2">
        <f>ROUNDUP(Q3*'Reference Data'!$B$5,0)</f>
        <v>1261919810</v>
      </c>
      <c r="R20" s="2">
        <f>ROUNDUP(R3*'Reference Data'!$B$5,0)</f>
        <v>1328053896</v>
      </c>
      <c r="S20" s="2">
        <f>ROUNDUP(S3*'Reference Data'!$B$5,0)</f>
        <v>1367223125</v>
      </c>
      <c r="T20" s="2">
        <f>ROUNDUP(T3*'Reference Data'!$B$5,0)</f>
        <v>1433560834</v>
      </c>
      <c r="U20" s="2">
        <f>ROUNDUP(U3*'Reference Data'!$B$5,0)</f>
        <v>1494145115</v>
      </c>
      <c r="V20" s="2">
        <f>ROUNDUP(V3*'Reference Data'!$B$5,0)</f>
        <v>1554729397</v>
      </c>
      <c r="W20" s="2">
        <f>ROUNDUP(W3*'Reference Data'!$B$5,0)</f>
        <v>1620616536</v>
      </c>
      <c r="X20" s="2">
        <f>ROUNDUP(X3*'Reference Data'!$B$5,0)</f>
        <v>1692166122</v>
      </c>
      <c r="Y20" s="2">
        <f>ROUNDUP(Y3*'Reference Data'!$B$5,0)</f>
        <v>1747447546</v>
      </c>
      <c r="Z20" s="2">
        <f>ROUNDUP(Z3*'Reference Data'!$B$5,0)</f>
        <v>1797426112</v>
      </c>
      <c r="AA20" s="2">
        <f>ROUNDUP(AA3*'Reference Data'!$B$5,0)</f>
        <v>1850340963</v>
      </c>
      <c r="AB20" s="2">
        <f>ROUNDUP(AB3*'Reference Data'!$B$5,0)</f>
        <v>1910555907</v>
      </c>
      <c r="AC20" s="2">
        <f>ROUNDUP(AC3*'Reference Data'!$B$5,0)</f>
        <v>1960356845</v>
      </c>
      <c r="AD20" s="2">
        <f>ROUNDUP(AD3*'Reference Data'!$B$5,0)</f>
        <v>2018653620</v>
      </c>
      <c r="AE20" s="2">
        <f>ROUNDUP(AE3*'Reference Data'!$B$5,0)</f>
        <v>2087896636</v>
      </c>
      <c r="AF20" s="2">
        <f>ROUNDUP(AF3*'Reference Data'!$B$5,0)</f>
        <v>2130125405</v>
      </c>
      <c r="AG20" s="2">
        <f>ROUNDUP(AG3*'Reference Data'!$B$5,0)</f>
        <v>2189398703</v>
      </c>
      <c r="AH20" s="2">
        <f>ROUNDUP(AH3*'Reference Data'!$B$5,0)</f>
        <v>2262210750</v>
      </c>
      <c r="AI20" s="2">
        <f>ROUNDUP(AI3*'Reference Data'!$B$5,0)</f>
        <v>2323015118</v>
      </c>
      <c r="AJ20" s="2">
        <f>ROUNDUP(AJ3*'Reference Data'!$B$5,0)</f>
        <v>2371412358</v>
      </c>
      <c r="AK20" s="2">
        <f>ROUNDUP(AK3*'Reference Data'!$B$5,0)</f>
        <v>2442706332</v>
      </c>
      <c r="AL20" s="2">
        <f>ROUNDUP(AL3*'Reference Data'!$B$5,0)</f>
        <v>2498930487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13.008753066666667</v>
      </c>
      <c r="D21" s="1">
        <f>(D20*'Reference Data'!$B$9*'Reference Data'!$B$10)/(5*60)</f>
        <v>26.017506133333335</v>
      </c>
      <c r="E21" s="1">
        <f>(E20*'Reference Data'!$B$9*'Reference Data'!$B$10)/(5*60)</f>
        <v>78.006306133333339</v>
      </c>
      <c r="F21" s="1">
        <f>(F20*'Reference Data'!$B$9*'Reference Data'!$B$10)/(5*60)</f>
        <v>127.10683946666668</v>
      </c>
      <c r="G21" s="1">
        <f>(G20*'Reference Data'!$B$9*'Reference Data'!$B$10)/(5*60)</f>
        <v>181.11742613333337</v>
      </c>
      <c r="H21" s="1">
        <f>(H20*'Reference Data'!$B$9*'Reference Data'!$B$10)/(5*60)</f>
        <v>240.04961920000002</v>
      </c>
      <c r="I21" s="1">
        <f>(I20*'Reference Data'!$B$9*'Reference Data'!$B$10)/(5*60)</f>
        <v>284.24009920000003</v>
      </c>
      <c r="J21" s="1">
        <f>(J20*'Reference Data'!$B$9*'Reference Data'!$B$10)/(5*60)</f>
        <v>328.43057920000001</v>
      </c>
      <c r="K21" s="1">
        <f>(K20*'Reference Data'!$B$9*'Reference Data'!$B$10)/(5*60)</f>
        <v>367.71100586666665</v>
      </c>
      <c r="L21" s="1">
        <f>(L20*'Reference Data'!$B$9*'Reference Data'!$B$10)/(5*60)</f>
        <v>416.81153920000003</v>
      </c>
      <c r="M21" s="1">
        <f>(M20*'Reference Data'!$B$9*'Reference Data'!$B$10)/(5*60)</f>
        <v>465.91207253333329</v>
      </c>
      <c r="N21" s="1">
        <f>(N20*'Reference Data'!$B$9*'Reference Data'!$B$10)/(5*60)</f>
        <v>519.9226592</v>
      </c>
      <c r="O21" s="1">
        <f>(O20*'Reference Data'!$B$9*'Reference Data'!$B$10)/(5*60)</f>
        <v>566.13492586666655</v>
      </c>
      <c r="P21" s="1">
        <f>(P20*'Reference Data'!$B$9*'Reference Data'!$B$10)/(5*60)</f>
        <v>618.13527893333332</v>
      </c>
      <c r="Q21" s="1">
        <f>(Q20*'Reference Data'!$B$9*'Reference Data'!$B$10)/(5*60)</f>
        <v>673.0238986666667</v>
      </c>
      <c r="R21" s="1">
        <f>(R20*'Reference Data'!$B$9*'Reference Data'!$B$10)/(5*60)</f>
        <v>708.2954112000001</v>
      </c>
      <c r="S21" s="1">
        <f>(S20*'Reference Data'!$B$9*'Reference Data'!$B$10)/(5*60)</f>
        <v>729.18566666666675</v>
      </c>
      <c r="T21" s="1">
        <f>(T20*'Reference Data'!$B$9*'Reference Data'!$B$10)/(5*60)</f>
        <v>764.56577813333342</v>
      </c>
      <c r="U21" s="1">
        <f>(U20*'Reference Data'!$B$9*'Reference Data'!$B$10)/(5*60)</f>
        <v>796.87739466666676</v>
      </c>
      <c r="V21" s="1">
        <f>(V20*'Reference Data'!$B$9*'Reference Data'!$B$10)/(5*60)</f>
        <v>829.18901173333336</v>
      </c>
      <c r="W21" s="1">
        <f>(W20*'Reference Data'!$B$9*'Reference Data'!$B$10)/(5*60)</f>
        <v>864.3288192</v>
      </c>
      <c r="X21" s="1">
        <f>(X20*'Reference Data'!$B$9*'Reference Data'!$B$10)/(5*60)</f>
        <v>902.48859839999989</v>
      </c>
      <c r="Y21" s="1">
        <f>(Y20*'Reference Data'!$B$9*'Reference Data'!$B$10)/(5*60)</f>
        <v>931.97202453333341</v>
      </c>
      <c r="Z21" s="1">
        <f>(Z20*'Reference Data'!$B$9*'Reference Data'!$B$10)/(5*60)</f>
        <v>958.62725973333352</v>
      </c>
      <c r="AA21" s="1">
        <f>(AA20*'Reference Data'!$B$9*'Reference Data'!$B$10)/(5*60)</f>
        <v>986.84851359999993</v>
      </c>
      <c r="AB21" s="1">
        <f>(AB20*'Reference Data'!$B$9*'Reference Data'!$B$10)/(5*60)</f>
        <v>1018.9631504</v>
      </c>
      <c r="AC21" s="1">
        <f>(AC20*'Reference Data'!$B$9*'Reference Data'!$B$10)/(5*60)</f>
        <v>1045.5236506666665</v>
      </c>
      <c r="AD21" s="1">
        <f>(AD20*'Reference Data'!$B$9*'Reference Data'!$B$10)/(5*60)</f>
        <v>1076.615264</v>
      </c>
      <c r="AE21" s="1">
        <f>(AE20*'Reference Data'!$B$9*'Reference Data'!$B$10)/(5*60)</f>
        <v>1113.5448725333333</v>
      </c>
      <c r="AF21" s="1">
        <f>(AF20*'Reference Data'!$B$9*'Reference Data'!$B$10)/(5*60)</f>
        <v>1136.0668826666667</v>
      </c>
      <c r="AG21" s="1">
        <f>(AG20*'Reference Data'!$B$9*'Reference Data'!$B$10)/(5*60)</f>
        <v>1167.6793082666666</v>
      </c>
      <c r="AH21" s="1">
        <f>(AH20*'Reference Data'!$B$9*'Reference Data'!$B$10)/(5*60)</f>
        <v>1206.5124000000001</v>
      </c>
      <c r="AI21" s="1">
        <f>(AI20*'Reference Data'!$B$9*'Reference Data'!$B$10)/(5*60)</f>
        <v>1238.9413962666667</v>
      </c>
      <c r="AJ21" s="1">
        <f>(AJ20*'Reference Data'!$B$9*'Reference Data'!$B$10)/(5*60)</f>
        <v>1264.7532576000001</v>
      </c>
      <c r="AK21" s="1">
        <f>(AK20*'Reference Data'!$B$9*'Reference Data'!$B$10)/(5*60)</f>
        <v>1302.7767104</v>
      </c>
      <c r="AL21" s="1">
        <f>(AL20*'Reference Data'!$B$9*'Reference Data'!$B$10)/(5*60)</f>
        <v>1332.7629264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9.4102669753086428</v>
      </c>
      <c r="D22" s="1">
        <f t="shared" si="11"/>
        <v>18.820533950617286</v>
      </c>
      <c r="E22" s="1">
        <f t="shared" si="11"/>
        <v>56.428172839506175</v>
      </c>
      <c r="F22" s="1">
        <f t="shared" si="11"/>
        <v>91.946498456790124</v>
      </c>
      <c r="G22" s="1">
        <f t="shared" si="11"/>
        <v>131.01665663580246</v>
      </c>
      <c r="H22" s="1">
        <f t="shared" si="11"/>
        <v>173.64700462962963</v>
      </c>
      <c r="I22" s="1">
        <f t="shared" si="11"/>
        <v>205.61349768518519</v>
      </c>
      <c r="J22" s="1">
        <f t="shared" si="11"/>
        <v>237.57999074074075</v>
      </c>
      <c r="K22" s="1">
        <f t="shared" si="11"/>
        <v>265.99465123456793</v>
      </c>
      <c r="L22" s="1">
        <f t="shared" si="11"/>
        <v>301.51297685185187</v>
      </c>
      <c r="M22" s="1">
        <f t="shared" si="11"/>
        <v>337.03130246913582</v>
      </c>
      <c r="N22" s="1">
        <f t="shared" si="11"/>
        <v>376.10146064814813</v>
      </c>
      <c r="O22" s="1">
        <f t="shared" si="11"/>
        <v>409.53047299382717</v>
      </c>
      <c r="P22" s="1">
        <f t="shared" si="11"/>
        <v>447.14646913580248</v>
      </c>
      <c r="Q22" s="1">
        <f t="shared" si="11"/>
        <v>486.85177854938274</v>
      </c>
      <c r="R22" s="1">
        <f t="shared" si="11"/>
        <v>512.36647222222223</v>
      </c>
      <c r="S22" s="1">
        <f t="shared" si="11"/>
        <v>527.4780574845679</v>
      </c>
      <c r="T22" s="1">
        <f t="shared" si="11"/>
        <v>553.07130941358025</v>
      </c>
      <c r="U22" s="1">
        <f t="shared" si="11"/>
        <v>576.44487461419749</v>
      </c>
      <c r="V22" s="1">
        <f t="shared" si="11"/>
        <v>599.81844020061726</v>
      </c>
      <c r="W22" s="1">
        <f t="shared" si="11"/>
        <v>625.2378611111111</v>
      </c>
      <c r="X22" s="1">
        <f t="shared" si="11"/>
        <v>652.84186805555555</v>
      </c>
      <c r="Y22" s="1">
        <f t="shared" si="11"/>
        <v>674.16957793209872</v>
      </c>
      <c r="Z22" s="1">
        <f t="shared" si="11"/>
        <v>693.45143209876539</v>
      </c>
      <c r="AA22" s="1">
        <f t="shared" ref="AA22:AL22" si="12">AA20/(30*24*60*60)</f>
        <v>713.86611226851846</v>
      </c>
      <c r="AB22" s="1">
        <f t="shared" si="12"/>
        <v>737.09718634259264</v>
      </c>
      <c r="AC22" s="1">
        <f t="shared" si="12"/>
        <v>756.31051118827156</v>
      </c>
      <c r="AD22" s="1">
        <f t="shared" si="12"/>
        <v>778.80155092592588</v>
      </c>
      <c r="AE22" s="1">
        <f t="shared" si="12"/>
        <v>805.51567746913577</v>
      </c>
      <c r="AF22" s="1">
        <f t="shared" si="12"/>
        <v>821.80764081790119</v>
      </c>
      <c r="AG22" s="1">
        <f t="shared" si="12"/>
        <v>844.67542554012346</v>
      </c>
      <c r="AH22" s="1">
        <f t="shared" si="12"/>
        <v>872.76649305555554</v>
      </c>
      <c r="AI22" s="1">
        <f t="shared" si="12"/>
        <v>896.22496836419748</v>
      </c>
      <c r="AJ22" s="1">
        <f t="shared" si="12"/>
        <v>914.89674305555559</v>
      </c>
      <c r="AK22" s="1">
        <f t="shared" si="12"/>
        <v>942.40213425925924</v>
      </c>
      <c r="AL22" s="1">
        <f t="shared" si="12"/>
        <v>964.09355208333329</v>
      </c>
    </row>
    <row r="24" spans="1:38">
      <c r="A24" t="s">
        <v>103</v>
      </c>
      <c r="B24" s="10">
        <v>0.8</v>
      </c>
      <c r="O24" s="11"/>
      <c r="P24" s="11"/>
      <c r="Z24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3" sqref="C13"/>
    </sheetView>
  </sheetViews>
  <sheetFormatPr baseColWidth="10" defaultColWidth="8.83203125" defaultRowHeight="14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1" t="s">
        <v>88</v>
      </c>
      <c r="B1" s="51"/>
      <c r="C1" s="51"/>
      <c r="D1" s="51"/>
      <c r="E1" s="41"/>
    </row>
    <row r="3" spans="1:5" ht="15.75">
      <c r="A3" s="29" t="s">
        <v>72</v>
      </c>
      <c r="B3" s="37">
        <f>'Reference Data'!B14</f>
        <v>20000000</v>
      </c>
      <c r="C3" s="35"/>
    </row>
    <row r="4" spans="1:5">
      <c r="A4" s="31" t="s">
        <v>71</v>
      </c>
      <c r="B4" s="40">
        <f>MAX('Transaction Details'!B3:AL3)</f>
        <v>115360.1</v>
      </c>
    </row>
    <row r="6" spans="1:5">
      <c r="B6" s="29" t="s">
        <v>87</v>
      </c>
      <c r="C6" s="29" t="s">
        <v>86</v>
      </c>
    </row>
    <row r="7" spans="1:5" ht="15.75">
      <c r="A7" s="31" t="s">
        <v>85</v>
      </c>
      <c r="B7" s="30">
        <f>B3*'Reference Data'!B3</f>
        <v>1400000000</v>
      </c>
      <c r="C7" s="35">
        <f>(B7*'Reference Data'!$B$7*'Reference Data'!$B$8)/(5*60)</f>
        <v>14000</v>
      </c>
      <c r="E7" s="35"/>
    </row>
    <row r="8" spans="1:5" ht="15.75">
      <c r="A8" s="31" t="s">
        <v>84</v>
      </c>
      <c r="B8" s="30">
        <f>B3*'Reference Data'!B4</f>
        <v>600000000</v>
      </c>
      <c r="C8" s="35">
        <f>(B8*'Reference Data'!$B$7*'Reference Data'!$B$8)/(5*60)</f>
        <v>6000</v>
      </c>
    </row>
    <row r="9" spans="1:5" ht="15.75">
      <c r="A9" s="31" t="s">
        <v>100</v>
      </c>
      <c r="B9" s="49" t="s">
        <v>98</v>
      </c>
      <c r="C9" s="35">
        <f>'Reference Data'!B12</f>
        <v>3500</v>
      </c>
    </row>
    <row r="10" spans="1:5" ht="15.75">
      <c r="A10" s="31" t="s">
        <v>101</v>
      </c>
      <c r="B10" s="39">
        <f>'Reference Data'!B19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83</v>
      </c>
      <c r="B12" s="30">
        <f>B4*'Reference Data'!B3</f>
        <v>8075207</v>
      </c>
      <c r="C12" s="14">
        <f>(B12*'Reference Data'!$B$7*'Reference Data'!$B$8)/(5*60)</f>
        <v>80.752070000000003</v>
      </c>
    </row>
    <row r="13" spans="1:5" ht="15.75">
      <c r="A13" s="31" t="s">
        <v>82</v>
      </c>
      <c r="B13" s="37">
        <f>B4*'Reference Data'!B4</f>
        <v>3460803</v>
      </c>
      <c r="C13" s="14">
        <f>(B13*'Reference Data'!$B$7*'Reference Data'!$B$8)/(5*60)</f>
        <v>34.608029999999999</v>
      </c>
    </row>
    <row r="14" spans="1:5">
      <c r="A14" s="31" t="s">
        <v>97</v>
      </c>
      <c r="B14" s="50" t="s">
        <v>98</v>
      </c>
      <c r="C14" s="34">
        <f>B4/B3*'Reference Data'!B12</f>
        <v>20.188017500000001</v>
      </c>
    </row>
    <row r="15" spans="1:5" ht="15.75">
      <c r="A15" s="31" t="s">
        <v>81</v>
      </c>
      <c r="B15" s="35">
        <f>B4*'Reference Data'!B5</f>
        <v>2498930486.2000003</v>
      </c>
      <c r="C15" s="36">
        <f>(B15*'Reference Data'!B9*'Reference Data'!B10)/(5*60)</f>
        <v>1332.7629259733335</v>
      </c>
    </row>
    <row r="16" spans="1:5">
      <c r="A16" s="31" t="s">
        <v>80</v>
      </c>
      <c r="B16" s="35">
        <f>B15*10</f>
        <v>24989304862.000004</v>
      </c>
      <c r="C16" s="34">
        <f>C15*10</f>
        <v>13327.629259733334</v>
      </c>
    </row>
    <row r="18" spans="1:3">
      <c r="A18" s="31" t="s">
        <v>79</v>
      </c>
      <c r="B18" s="33">
        <f>B12/B7</f>
        <v>5.7680049999999997E-3</v>
      </c>
      <c r="C18" s="32" t="s">
        <v>75</v>
      </c>
    </row>
    <row r="19" spans="1:3">
      <c r="A19" s="31" t="s">
        <v>78</v>
      </c>
      <c r="B19" s="33">
        <f>B13/B8</f>
        <v>5.7680049999999997E-3</v>
      </c>
      <c r="C19" s="32" t="s">
        <v>75</v>
      </c>
    </row>
    <row r="20" spans="1:3">
      <c r="A20" s="31" t="s">
        <v>99</v>
      </c>
      <c r="B20" s="33">
        <f>C14/C9</f>
        <v>5.7680050000000005E-3</v>
      </c>
      <c r="C20" s="32" t="s">
        <v>75</v>
      </c>
    </row>
    <row r="21" spans="1:3" ht="15.75">
      <c r="A21" s="31" t="s">
        <v>77</v>
      </c>
      <c r="B21" s="28">
        <f>B15/B10</f>
        <v>1.8259347571490369E-4</v>
      </c>
    </row>
    <row r="22" spans="1:3">
      <c r="A22" s="31" t="s">
        <v>76</v>
      </c>
      <c r="B22" s="33">
        <f>B16/B10</f>
        <v>1.825934757149037E-3</v>
      </c>
      <c r="C22" s="32" t="s">
        <v>75</v>
      </c>
    </row>
    <row r="25" spans="1:3">
      <c r="A25" s="31" t="s">
        <v>102</v>
      </c>
    </row>
    <row r="27" spans="1:3">
      <c r="A27" s="29" t="s">
        <v>74</v>
      </c>
    </row>
  </sheetData>
  <mergeCells count="1">
    <mergeCell ref="A1:D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0" defaultColWidth="8.83203125" defaultRowHeight="15" x14ac:dyDescent="0"/>
  <cols>
    <col min="1" max="1" width="41.5" style="14" bestFit="1" customWidth="1"/>
    <col min="2" max="2" width="11.1640625" style="14" bestFit="1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>
      <c r="A1" s="51" t="s">
        <v>73</v>
      </c>
      <c r="B1" s="51"/>
      <c r="C1" s="51"/>
      <c r="D1" s="51"/>
      <c r="E1" s="51"/>
    </row>
    <row r="3" spans="1:5">
      <c r="A3" s="29" t="s">
        <v>95</v>
      </c>
      <c r="B3" s="30">
        <f>'Reference Data'!B15</f>
        <v>50000000</v>
      </c>
    </row>
    <row r="4" spans="1:5">
      <c r="A4" s="31" t="s">
        <v>71</v>
      </c>
      <c r="B4" s="40">
        <f>MAX('Transaction Details'!B3:AL3)</f>
        <v>115360.1</v>
      </c>
    </row>
    <row r="5" spans="1:5">
      <c r="A5" s="29" t="s">
        <v>70</v>
      </c>
      <c r="B5" s="28">
        <f>E53/D53</f>
        <v>2.3072020000000004E-3</v>
      </c>
    </row>
    <row r="7" spans="1:5" ht="45.75" customHeight="1">
      <c r="A7" s="53" t="s">
        <v>69</v>
      </c>
      <c r="B7" s="53" t="s">
        <v>68</v>
      </c>
      <c r="C7" s="52" t="s">
        <v>67</v>
      </c>
      <c r="D7" s="52"/>
      <c r="E7" s="27" t="s">
        <v>66</v>
      </c>
    </row>
    <row r="8" spans="1:5" ht="30">
      <c r="A8" s="53"/>
      <c r="B8" s="53"/>
      <c r="C8" s="26" t="s">
        <v>65</v>
      </c>
      <c r="D8" s="25" t="s">
        <v>64</v>
      </c>
      <c r="E8" s="25" t="s">
        <v>64</v>
      </c>
    </row>
    <row r="9" spans="1:5">
      <c r="A9" s="23" t="s">
        <v>63</v>
      </c>
      <c r="B9" s="19"/>
      <c r="C9" s="18"/>
      <c r="D9" s="18"/>
      <c r="E9" s="19"/>
    </row>
    <row r="10" spans="1:5">
      <c r="A10" s="19" t="s">
        <v>62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0.16611854400000001</v>
      </c>
    </row>
    <row r="11" spans="1:5">
      <c r="A11" s="19" t="s">
        <v>61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0.27686423999999998</v>
      </c>
    </row>
    <row r="12" spans="1:5">
      <c r="A12" s="19" t="s">
        <v>60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0.38760993599999999</v>
      </c>
    </row>
    <row r="13" spans="1:5">
      <c r="A13" s="19" t="s">
        <v>59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0.27686423999999998</v>
      </c>
    </row>
    <row r="14" spans="1:5">
      <c r="A14" s="23" t="s">
        <v>58</v>
      </c>
      <c r="B14" s="19"/>
      <c r="C14" s="18"/>
      <c r="D14" s="22"/>
      <c r="E14" s="21"/>
    </row>
    <row r="15" spans="1:5">
      <c r="A15" s="19" t="s">
        <v>57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0.55372847999999997</v>
      </c>
    </row>
    <row r="16" spans="1:5">
      <c r="A16" s="19" t="s">
        <v>56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1.6611854399999999</v>
      </c>
    </row>
    <row r="17" spans="1:5">
      <c r="A17" s="23" t="s">
        <v>55</v>
      </c>
      <c r="B17" s="19"/>
      <c r="C17" s="18"/>
      <c r="D17" s="22"/>
      <c r="E17" s="21"/>
    </row>
    <row r="18" spans="1:5">
      <c r="A18" s="19" t="s">
        <v>54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0.55372847999999997</v>
      </c>
    </row>
    <row r="19" spans="1:5">
      <c r="A19" s="19" t="s">
        <v>53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0.55372847999999997</v>
      </c>
    </row>
    <row r="20" spans="1:5">
      <c r="A20" s="19" t="s">
        <v>52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1.1074569599999999</v>
      </c>
    </row>
    <row r="21" spans="1:5">
      <c r="A21" s="23" t="s">
        <v>51</v>
      </c>
      <c r="B21" s="19"/>
      <c r="C21" s="18"/>
      <c r="D21" s="22"/>
      <c r="E21" s="21"/>
    </row>
    <row r="22" spans="1:5">
      <c r="A22" s="19" t="s">
        <v>50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0.13843211999999999</v>
      </c>
    </row>
    <row r="23" spans="1:5">
      <c r="A23" s="19" t="s">
        <v>49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0.27686423999999998</v>
      </c>
    </row>
    <row r="24" spans="1:5">
      <c r="A24" s="19" t="s">
        <v>48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0.27686423999999998</v>
      </c>
    </row>
    <row r="25" spans="1:5">
      <c r="A25" s="19" t="s">
        <v>47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2.2149139199999999</v>
      </c>
    </row>
    <row r="26" spans="1:5">
      <c r="A26" s="23" t="s">
        <v>46</v>
      </c>
      <c r="B26" s="19"/>
      <c r="C26" s="18"/>
      <c r="D26" s="22"/>
      <c r="E26" s="21"/>
    </row>
    <row r="27" spans="1:5">
      <c r="A27" s="19" t="s">
        <v>45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0.55372847999999997</v>
      </c>
    </row>
    <row r="28" spans="1:5">
      <c r="A28" s="24" t="s">
        <v>44</v>
      </c>
      <c r="B28" s="19"/>
      <c r="C28" s="18"/>
      <c r="D28" s="22"/>
      <c r="E28" s="21"/>
    </row>
    <row r="29" spans="1:5">
      <c r="A29" s="19" t="s">
        <v>43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0.55372847999999997</v>
      </c>
    </row>
    <row r="30" spans="1:5">
      <c r="A30" s="19" t="s">
        <v>42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4.4298278399999997</v>
      </c>
    </row>
    <row r="31" spans="1:5">
      <c r="A31" s="19" t="s">
        <v>41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0.55372847999999997</v>
      </c>
    </row>
    <row r="32" spans="1:5">
      <c r="A32" s="19" t="s">
        <v>40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2.2149139199999999</v>
      </c>
    </row>
    <row r="33" spans="1:5">
      <c r="A33" s="24" t="s">
        <v>39</v>
      </c>
      <c r="B33" s="19"/>
      <c r="C33" s="18"/>
      <c r="D33" s="22"/>
      <c r="E33" s="21"/>
    </row>
    <row r="34" spans="1:5">
      <c r="A34" s="19" t="s">
        <v>38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0.55372847999999997</v>
      </c>
    </row>
    <row r="35" spans="1:5">
      <c r="A35" s="19" t="s">
        <v>35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1.1074569599999999</v>
      </c>
    </row>
    <row r="36" spans="1:5">
      <c r="A36" s="19" t="s">
        <v>34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1.1074569599999999</v>
      </c>
    </row>
    <row r="37" spans="1:5">
      <c r="A37" s="19" t="s">
        <v>33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1.1074569599999999</v>
      </c>
    </row>
    <row r="38" spans="1:5">
      <c r="A38" s="19" t="s">
        <v>37</v>
      </c>
      <c r="B38" s="19"/>
      <c r="C38" s="18"/>
      <c r="D38" s="22"/>
      <c r="E38" s="21"/>
    </row>
    <row r="39" spans="1:5">
      <c r="A39" s="19" t="s">
        <v>36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0.55372847999999997</v>
      </c>
    </row>
    <row r="40" spans="1:5">
      <c r="A40" s="19" t="s">
        <v>35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1.1074569599999999</v>
      </c>
    </row>
    <row r="41" spans="1:5">
      <c r="A41" s="19" t="s">
        <v>34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0.55372847999999997</v>
      </c>
    </row>
    <row r="42" spans="1:5">
      <c r="A42" s="19" t="s">
        <v>33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0.55372847999999997</v>
      </c>
    </row>
    <row r="43" spans="1:5">
      <c r="A43" s="23" t="s">
        <v>32</v>
      </c>
      <c r="B43" s="19"/>
      <c r="C43" s="18"/>
      <c r="D43" s="22"/>
      <c r="E43" s="21"/>
    </row>
    <row r="44" spans="1:5">
      <c r="A44" s="19" t="s">
        <v>31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0.27686423999999998</v>
      </c>
    </row>
    <row r="45" spans="1:5">
      <c r="A45" s="19" t="s">
        <v>30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0.55372847999999997</v>
      </c>
    </row>
    <row r="46" spans="1:5">
      <c r="A46" s="19" t="s">
        <v>29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1.6611854399999999</v>
      </c>
    </row>
    <row r="47" spans="1:5">
      <c r="A47" s="19" t="s">
        <v>28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0.55372847999999997</v>
      </c>
    </row>
    <row r="48" spans="1:5">
      <c r="A48" s="23" t="s">
        <v>27</v>
      </c>
      <c r="B48" s="19"/>
      <c r="C48" s="18"/>
      <c r="D48" s="22"/>
      <c r="E48" s="21"/>
    </row>
    <row r="49" spans="1:5">
      <c r="A49" s="19" t="s">
        <v>26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0.55372847999999997</v>
      </c>
    </row>
    <row r="50" spans="1:5">
      <c r="A50" s="19" t="s">
        <v>25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0.55372847999999997</v>
      </c>
    </row>
    <row r="51" spans="1:5">
      <c r="A51" s="19" t="s">
        <v>24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2.2149139199999999</v>
      </c>
    </row>
    <row r="52" spans="1:5">
      <c r="A52" s="19"/>
      <c r="B52" s="19"/>
      <c r="C52" s="18"/>
      <c r="D52" s="22"/>
      <c r="E52" s="21"/>
    </row>
    <row r="53" spans="1:5">
      <c r="A53" s="20" t="s">
        <v>23</v>
      </c>
      <c r="B53" s="19"/>
      <c r="C53" s="18"/>
      <c r="D53" s="17">
        <f>SUM(D9:D51)</f>
        <v>12900</v>
      </c>
      <c r="E53" s="16">
        <f>SUM(E9:E51)</f>
        <v>29.762905800000002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96</v>
      </c>
      <c r="B12" s="48">
        <v>3500</v>
      </c>
    </row>
    <row r="14" spans="1:6">
      <c r="A14" s="42" t="s">
        <v>89</v>
      </c>
      <c r="B14" s="43">
        <v>20000000</v>
      </c>
    </row>
    <row r="15" spans="1:6">
      <c r="A15" s="46" t="s">
        <v>94</v>
      </c>
      <c r="B15" s="43">
        <v>50000000</v>
      </c>
    </row>
    <row r="17" spans="1:2">
      <c r="A17" t="s">
        <v>90</v>
      </c>
      <c r="B17" s="44">
        <v>240</v>
      </c>
    </row>
    <row r="19" spans="1:2">
      <c r="A19" t="s">
        <v>93</v>
      </c>
      <c r="B19" s="45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Michael Jensen</cp:lastModifiedBy>
  <dcterms:created xsi:type="dcterms:W3CDTF">2011-09-26T05:28:14Z</dcterms:created>
  <dcterms:modified xsi:type="dcterms:W3CDTF">2012-04-11T21:10:21Z</dcterms:modified>
</cp:coreProperties>
</file>