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5" yWindow="90" windowWidth="20730" windowHeight="11910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G12" i="13"/>
  <c r="AG14" i="13" s="1"/>
  <c r="AH12" i="13"/>
  <c r="AI12" i="13"/>
  <c r="AI13" i="13" s="1"/>
  <c r="AJ12" i="13"/>
  <c r="AK12" i="13"/>
  <c r="AK13" i="13" s="1"/>
  <c r="AL12" i="13"/>
  <c r="AL13" i="13" s="1"/>
  <c r="AE13" i="13"/>
  <c r="AF13" i="13"/>
  <c r="AH13" i="13"/>
  <c r="AJ13" i="13"/>
  <c r="AC14" i="13"/>
  <c r="AD14" i="13"/>
  <c r="AF14" i="13"/>
  <c r="AH14" i="13"/>
  <c r="AJ14" i="13"/>
  <c r="AA16" i="13"/>
  <c r="AA17" i="13" s="1"/>
  <c r="AB16" i="13"/>
  <c r="AB17" i="13" s="1"/>
  <c r="AC16" i="13"/>
  <c r="AC17" i="13" s="1"/>
  <c r="AD16" i="13"/>
  <c r="AD17" i="13" s="1"/>
  <c r="AE16" i="13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E17" i="13"/>
  <c r="AH17" i="13"/>
  <c r="AI17" i="13"/>
  <c r="AC18" i="13"/>
  <c r="AE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F21" i="13" s="1"/>
  <c r="AG20" i="13"/>
  <c r="AH20" i="13"/>
  <c r="AH21" i="13" s="1"/>
  <c r="AI20" i="13"/>
  <c r="AJ20" i="13"/>
  <c r="AJ21" i="13" s="1"/>
  <c r="AK20" i="13"/>
  <c r="AK21" i="13" s="1"/>
  <c r="AL20" i="13"/>
  <c r="AL21" i="13" s="1"/>
  <c r="AG21" i="13"/>
  <c r="AI21" i="13"/>
  <c r="AF22" i="13"/>
  <c r="AG22" i="13"/>
  <c r="AH22" i="13"/>
  <c r="AI22" i="13"/>
  <c r="AJ22" i="13"/>
  <c r="AK22" i="13"/>
  <c r="AD21" i="13" l="1"/>
  <c r="AC22" i="13"/>
  <c r="AA14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E8" i="13" l="1"/>
  <c r="AG9" i="13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<sst xmlns="http://schemas.openxmlformats.org/spreadsheetml/2006/main" count="114" uniqueCount="105">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</sst>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%"/>
    <numFmt numFmtId="170" formatCode="#,##0.00_ ;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4" fontId="3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3" fillId="0" borderId="1" xfId="50" applyNumberFormat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169" fontId="0" fillId="0" borderId="0" xfId="51" applyNumberFormat="1" applyFont="1"/>
    <xf numFmtId="170" fontId="3" fillId="0" borderId="1" xfId="50" applyNumberFormat="1" applyBorder="1"/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B24" sqref="B24"/>
    </sheetView>
  </sheetViews>
  <sheetFormatPr defaultRowHeight="15.75" x14ac:dyDescent="0.25"/>
  <cols>
    <col min="1" max="1" width="30.75" bestFit="1" customWidth="1"/>
    <col min="2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  <col min="27" max="38" width="15.75" customWidth="1"/>
  </cols>
  <sheetData>
    <row r="1" spans="1:38" s="5" customFormat="1" ht="31.5" x14ac:dyDescent="0.2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x14ac:dyDescent="0.25">
      <c r="A3" s="13" t="s">
        <v>23</v>
      </c>
      <c r="B3" s="9">
        <v>0</v>
      </c>
      <c r="C3" s="9">
        <v>833</v>
      </c>
      <c r="D3" s="9">
        <v>833</v>
      </c>
      <c r="E3" s="9">
        <v>833</v>
      </c>
      <c r="F3" s="9">
        <v>833</v>
      </c>
      <c r="G3" s="9">
        <v>834</v>
      </c>
      <c r="H3" s="9">
        <v>834</v>
      </c>
      <c r="I3" s="9">
        <v>834</v>
      </c>
      <c r="J3" s="9">
        <v>834</v>
      </c>
      <c r="K3" s="9">
        <v>833</v>
      </c>
      <c r="L3" s="9">
        <v>833</v>
      </c>
      <c r="M3" s="9">
        <v>833</v>
      </c>
      <c r="N3" s="9">
        <v>833</v>
      </c>
      <c r="O3" s="9">
        <v>2083</v>
      </c>
      <c r="P3" s="9">
        <v>2083</v>
      </c>
      <c r="Q3" s="9">
        <v>2083</v>
      </c>
      <c r="R3" s="9">
        <v>2084</v>
      </c>
      <c r="S3" s="9">
        <v>2084</v>
      </c>
      <c r="T3" s="9">
        <v>2084</v>
      </c>
      <c r="U3" s="9">
        <v>2084</v>
      </c>
      <c r="V3" s="9">
        <v>2083</v>
      </c>
      <c r="W3" s="9">
        <v>2083</v>
      </c>
      <c r="X3" s="9">
        <v>2083</v>
      </c>
      <c r="Y3" s="9">
        <v>2083</v>
      </c>
      <c r="Z3" s="9">
        <v>2083</v>
      </c>
      <c r="AA3" s="9">
        <v>4166</v>
      </c>
      <c r="AB3" s="9">
        <v>4166</v>
      </c>
      <c r="AC3" s="9">
        <v>4166</v>
      </c>
      <c r="AD3" s="9">
        <v>4167</v>
      </c>
      <c r="AE3" s="9">
        <v>4167</v>
      </c>
      <c r="AF3" s="9">
        <v>4167</v>
      </c>
      <c r="AG3" s="9">
        <v>4167</v>
      </c>
      <c r="AH3" s="9">
        <v>4167</v>
      </c>
      <c r="AI3" s="9">
        <v>4167</v>
      </c>
      <c r="AJ3" s="9">
        <v>4167</v>
      </c>
      <c r="AK3" s="9">
        <v>4167</v>
      </c>
      <c r="AL3" s="9">
        <v>4166</v>
      </c>
    </row>
    <row r="5" spans="1:38" x14ac:dyDescent="0.25">
      <c r="A5" t="s">
        <v>16</v>
      </c>
      <c r="B5" s="2">
        <f>ROUNDUP(B3*'Reference Data'!$B$2,0)</f>
        <v>0</v>
      </c>
      <c r="C5" s="2">
        <f>ROUNDUP(C3*'Reference Data'!$B$2,0)</f>
        <v>3133</v>
      </c>
      <c r="D5" s="2">
        <f>ROUNDUP(D3*'Reference Data'!$B$2,0)</f>
        <v>3133</v>
      </c>
      <c r="E5" s="2">
        <f>ROUNDUP(E3*'Reference Data'!$B$2,0)</f>
        <v>3133</v>
      </c>
      <c r="F5" s="2">
        <f>ROUNDUP(F3*'Reference Data'!$B$2,0)</f>
        <v>3133</v>
      </c>
      <c r="G5" s="2">
        <f>ROUNDUP(G3*'Reference Data'!$B$2,0)</f>
        <v>3136</v>
      </c>
      <c r="H5" s="2">
        <f>ROUNDUP(H3*'Reference Data'!$B$2,0)</f>
        <v>3136</v>
      </c>
      <c r="I5" s="2">
        <f>ROUNDUP(I3*'Reference Data'!$B$2,0)</f>
        <v>3136</v>
      </c>
      <c r="J5" s="2">
        <f>ROUNDUP(J3*'Reference Data'!$B$2,0)</f>
        <v>3136</v>
      </c>
      <c r="K5" s="2">
        <f>ROUNDUP(K3*'Reference Data'!$B$2,0)</f>
        <v>3133</v>
      </c>
      <c r="L5" s="2">
        <f>ROUNDUP(L3*'Reference Data'!$B$2,0)</f>
        <v>3133</v>
      </c>
      <c r="M5" s="2">
        <f>ROUNDUP(M3*'Reference Data'!$B$2,0)</f>
        <v>3133</v>
      </c>
      <c r="N5" s="2">
        <f>ROUNDUP(N3*'Reference Data'!$B$2,0)</f>
        <v>3133</v>
      </c>
      <c r="O5" s="2">
        <f>ROUNDUP(O3*'Reference Data'!$B$2,0)</f>
        <v>7833</v>
      </c>
      <c r="P5" s="2">
        <f>ROUNDUP(P3*'Reference Data'!$B$2,0)</f>
        <v>7833</v>
      </c>
      <c r="Q5" s="2">
        <f>ROUNDUP(Q3*'Reference Data'!$B$2,0)</f>
        <v>7833</v>
      </c>
      <c r="R5" s="2">
        <f>ROUNDUP(R3*'Reference Data'!$B$2,0)</f>
        <v>7836</v>
      </c>
      <c r="S5" s="2">
        <f>ROUNDUP(S3*'Reference Data'!$B$2,0)</f>
        <v>7836</v>
      </c>
      <c r="T5" s="2">
        <f>ROUNDUP(T3*'Reference Data'!$B$2,0)</f>
        <v>7836</v>
      </c>
      <c r="U5" s="2">
        <f>ROUNDUP(U3*'Reference Data'!$B$2,0)</f>
        <v>7836</v>
      </c>
      <c r="V5" s="2">
        <f>ROUNDUP(V3*'Reference Data'!$B$2,0)</f>
        <v>7833</v>
      </c>
      <c r="W5" s="2">
        <f>ROUNDUP(W3*'Reference Data'!$B$2,0)</f>
        <v>7833</v>
      </c>
      <c r="X5" s="2">
        <f>ROUNDUP(X3*'Reference Data'!$B$2,0)</f>
        <v>7833</v>
      </c>
      <c r="Y5" s="2">
        <f>ROUNDUP(Y3*'Reference Data'!$B$2,0)</f>
        <v>7833</v>
      </c>
      <c r="Z5" s="2">
        <f>ROUNDUP(Z3*'Reference Data'!$B$2,0)</f>
        <v>7833</v>
      </c>
      <c r="AA5" s="2">
        <f>ROUNDUP(AA3*'Reference Data'!$B$2,0)</f>
        <v>15665</v>
      </c>
      <c r="AB5" s="2">
        <f>ROUNDUP(AB3*'Reference Data'!$B$2,0)</f>
        <v>15665</v>
      </c>
      <c r="AC5" s="2">
        <f>ROUNDUP(AC3*'Reference Data'!$B$2,0)</f>
        <v>15665</v>
      </c>
      <c r="AD5" s="2">
        <f>ROUNDUP(AD3*'Reference Data'!$B$2,0)</f>
        <v>15668</v>
      </c>
      <c r="AE5" s="2">
        <f>ROUNDUP(AE3*'Reference Data'!$B$2,0)</f>
        <v>15668</v>
      </c>
      <c r="AF5" s="2">
        <f>ROUNDUP(AF3*'Reference Data'!$B$2,0)</f>
        <v>15668</v>
      </c>
      <c r="AG5" s="2">
        <f>ROUNDUP(AG3*'Reference Data'!$B$2,0)</f>
        <v>15668</v>
      </c>
      <c r="AH5" s="2">
        <f>ROUNDUP(AH3*'Reference Data'!$B$2,0)</f>
        <v>15668</v>
      </c>
      <c r="AI5" s="2">
        <f>ROUNDUP(AI3*'Reference Data'!$B$2,0)</f>
        <v>15668</v>
      </c>
      <c r="AJ5" s="2">
        <f>ROUNDUP(AJ3*'Reference Data'!$B$2,0)</f>
        <v>15668</v>
      </c>
      <c r="AK5" s="2">
        <f>ROUNDUP(AK3*'Reference Data'!$B$2,0)</f>
        <v>15668</v>
      </c>
      <c r="AL5" s="2">
        <f>ROUNDUP(AL3*'Reference Data'!$B$2,0)</f>
        <v>15665</v>
      </c>
    </row>
    <row r="6" spans="1:38" x14ac:dyDescent="0.25">
      <c r="A6" t="s">
        <v>17</v>
      </c>
      <c r="B6" s="2">
        <f>ROUNDUP(B3*'Reference Data'!$B$1,0)</f>
        <v>0</v>
      </c>
      <c r="C6" s="2">
        <f>ROUNDUP(C3*'Reference Data'!$B$1,0)</f>
        <v>1900</v>
      </c>
      <c r="D6" s="2">
        <f>ROUNDUP(D3*'Reference Data'!$B$1,0)</f>
        <v>1900</v>
      </c>
      <c r="E6" s="2">
        <f>ROUNDUP(E3*'Reference Data'!$B$1,0)</f>
        <v>1900</v>
      </c>
      <c r="F6" s="2">
        <f>ROUNDUP(F3*'Reference Data'!$B$1,0)</f>
        <v>1900</v>
      </c>
      <c r="G6" s="2">
        <f>ROUNDUP(G3*'Reference Data'!$B$1,0)</f>
        <v>1902</v>
      </c>
      <c r="H6" s="2">
        <f>ROUNDUP(H3*'Reference Data'!$B$1,0)</f>
        <v>1902</v>
      </c>
      <c r="I6" s="2">
        <f>ROUNDUP(I3*'Reference Data'!$B$1,0)</f>
        <v>1902</v>
      </c>
      <c r="J6" s="2">
        <f>ROUNDUP(J3*'Reference Data'!$B$1,0)</f>
        <v>1902</v>
      </c>
      <c r="K6" s="2">
        <f>ROUNDUP(K3*'Reference Data'!$B$1,0)</f>
        <v>1900</v>
      </c>
      <c r="L6" s="2">
        <f>ROUNDUP(L3*'Reference Data'!$B$1,0)</f>
        <v>1900</v>
      </c>
      <c r="M6" s="2">
        <f>ROUNDUP(M3*'Reference Data'!$B$1,0)</f>
        <v>1900</v>
      </c>
      <c r="N6" s="2">
        <f>ROUNDUP(N3*'Reference Data'!$B$1,0)</f>
        <v>1900</v>
      </c>
      <c r="O6" s="2">
        <f>ROUNDUP(O3*'Reference Data'!$B$1,0)</f>
        <v>4750</v>
      </c>
      <c r="P6" s="2">
        <f>ROUNDUP(P3*'Reference Data'!$B$1,0)</f>
        <v>4750</v>
      </c>
      <c r="Q6" s="2">
        <f>ROUNDUP(Q3*'Reference Data'!$B$1,0)</f>
        <v>4750</v>
      </c>
      <c r="R6" s="2">
        <f>ROUNDUP(R3*'Reference Data'!$B$1,0)</f>
        <v>4752</v>
      </c>
      <c r="S6" s="2">
        <f>ROUNDUP(S3*'Reference Data'!$B$1,0)</f>
        <v>4752</v>
      </c>
      <c r="T6" s="2">
        <f>ROUNDUP(T3*'Reference Data'!$B$1,0)</f>
        <v>4752</v>
      </c>
      <c r="U6" s="2">
        <f>ROUNDUP(U3*'Reference Data'!$B$1,0)</f>
        <v>4752</v>
      </c>
      <c r="V6" s="2">
        <f>ROUNDUP(V3*'Reference Data'!$B$1,0)</f>
        <v>4750</v>
      </c>
      <c r="W6" s="2">
        <f>ROUNDUP(W3*'Reference Data'!$B$1,0)</f>
        <v>4750</v>
      </c>
      <c r="X6" s="2">
        <f>ROUNDUP(X3*'Reference Data'!$B$1,0)</f>
        <v>4750</v>
      </c>
      <c r="Y6" s="2">
        <f>ROUNDUP(Y3*'Reference Data'!$B$1,0)</f>
        <v>4750</v>
      </c>
      <c r="Z6" s="2">
        <f>ROUNDUP(Z3*'Reference Data'!$B$1,0)</f>
        <v>4750</v>
      </c>
      <c r="AA6" s="2">
        <f>ROUNDUP(AA3*'Reference Data'!$B$1,0)</f>
        <v>9499</v>
      </c>
      <c r="AB6" s="2">
        <f>ROUNDUP(AB3*'Reference Data'!$B$1,0)</f>
        <v>9499</v>
      </c>
      <c r="AC6" s="2">
        <f>ROUNDUP(AC3*'Reference Data'!$B$1,0)</f>
        <v>9499</v>
      </c>
      <c r="AD6" s="2">
        <f>ROUNDUP(AD3*'Reference Data'!$B$1,0)</f>
        <v>9501</v>
      </c>
      <c r="AE6" s="2">
        <f>ROUNDUP(AE3*'Reference Data'!$B$1,0)</f>
        <v>9501</v>
      </c>
      <c r="AF6" s="2">
        <f>ROUNDUP(AF3*'Reference Data'!$B$1,0)</f>
        <v>9501</v>
      </c>
      <c r="AG6" s="2">
        <f>ROUNDUP(AG3*'Reference Data'!$B$1,0)</f>
        <v>9501</v>
      </c>
      <c r="AH6" s="2">
        <f>ROUNDUP(AH3*'Reference Data'!$B$1,0)</f>
        <v>9501</v>
      </c>
      <c r="AI6" s="2">
        <f>ROUNDUP(AI3*'Reference Data'!$B$1,0)</f>
        <v>9501</v>
      </c>
      <c r="AJ6" s="2">
        <f>ROUNDUP(AJ3*'Reference Data'!$B$1,0)</f>
        <v>9501</v>
      </c>
      <c r="AK6" s="2">
        <f>ROUNDUP(AK3*'Reference Data'!$B$1,0)</f>
        <v>9501</v>
      </c>
      <c r="AL6" s="2">
        <f>ROUNDUP(AL3*'Reference Data'!$B$1,0)</f>
        <v>9499</v>
      </c>
    </row>
    <row r="7" spans="1:38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5">
      <c r="A8" t="s">
        <v>92</v>
      </c>
      <c r="B8" s="12">
        <f>B3</f>
        <v>0</v>
      </c>
      <c r="C8" s="12">
        <f>C3-B3</f>
        <v>833</v>
      </c>
      <c r="D8" s="12">
        <f t="shared" ref="D8:N8" si="0">D3-C3</f>
        <v>0</v>
      </c>
      <c r="E8" s="12">
        <f t="shared" si="0"/>
        <v>0</v>
      </c>
      <c r="F8" s="12">
        <f t="shared" si="0"/>
        <v>0</v>
      </c>
      <c r="G8" s="12">
        <f t="shared" si="0"/>
        <v>1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-1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1250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1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-1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>((O8+O9)*(1-$B$24))+(AA3-Z3)</f>
        <v>2083</v>
      </c>
      <c r="AB8" s="12">
        <f t="shared" ref="AB8:AL8" si="2">((P8+P9)*(1-$B$24))+(AB3-AA3)</f>
        <v>0</v>
      </c>
      <c r="AC8" s="12">
        <f t="shared" si="2"/>
        <v>0</v>
      </c>
      <c r="AD8" s="12">
        <f t="shared" si="2"/>
        <v>1</v>
      </c>
      <c r="AE8" s="12">
        <f t="shared" si="2"/>
        <v>0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0</v>
      </c>
      <c r="AJ8" s="12">
        <f t="shared" si="2"/>
        <v>0</v>
      </c>
      <c r="AK8" s="12">
        <f t="shared" si="2"/>
        <v>0</v>
      </c>
      <c r="AL8" s="12">
        <f t="shared" si="2"/>
        <v>-1</v>
      </c>
    </row>
    <row r="9" spans="1:38" x14ac:dyDescent="0.25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833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1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-1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2083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1</v>
      </c>
      <c r="AE9" s="12">
        <f t="shared" si="4"/>
        <v>1</v>
      </c>
      <c r="AF9" s="12">
        <f t="shared" si="4"/>
        <v>0</v>
      </c>
      <c r="AG9" s="12">
        <f t="shared" si="4"/>
        <v>0</v>
      </c>
      <c r="AH9" s="12">
        <f t="shared" si="4"/>
        <v>-1</v>
      </c>
      <c r="AI9" s="12">
        <f t="shared" si="4"/>
        <v>-1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x14ac:dyDescent="0.25">
      <c r="A10" t="s">
        <v>19</v>
      </c>
      <c r="B10" s="2">
        <f>B12-SUM(B8:B9)</f>
        <v>0</v>
      </c>
      <c r="C10" s="2">
        <f>C12-SUM(C8:C9)</f>
        <v>57477</v>
      </c>
      <c r="D10" s="2">
        <f t="shared" ref="D10:Z10" si="5">D12-SUM(D8:D9)</f>
        <v>58310</v>
      </c>
      <c r="E10" s="2">
        <f t="shared" si="5"/>
        <v>58310</v>
      </c>
      <c r="F10" s="2">
        <f t="shared" si="5"/>
        <v>58310</v>
      </c>
      <c r="G10" s="2">
        <f t="shared" si="5"/>
        <v>58379</v>
      </c>
      <c r="H10" s="2">
        <f t="shared" si="5"/>
        <v>58380</v>
      </c>
      <c r="I10" s="2">
        <f t="shared" si="5"/>
        <v>58380</v>
      </c>
      <c r="J10" s="2">
        <f t="shared" si="5"/>
        <v>58380</v>
      </c>
      <c r="K10" s="2">
        <f t="shared" si="5"/>
        <v>58311</v>
      </c>
      <c r="L10" s="2">
        <f t="shared" si="5"/>
        <v>58310</v>
      </c>
      <c r="M10" s="2">
        <f t="shared" si="5"/>
        <v>58310</v>
      </c>
      <c r="N10" s="2">
        <f t="shared" si="5"/>
        <v>58310</v>
      </c>
      <c r="O10" s="2">
        <f t="shared" si="5"/>
        <v>143727</v>
      </c>
      <c r="P10" s="2">
        <f t="shared" si="5"/>
        <v>145810</v>
      </c>
      <c r="Q10" s="2">
        <f t="shared" si="5"/>
        <v>145810</v>
      </c>
      <c r="R10" s="2">
        <f t="shared" si="5"/>
        <v>145879</v>
      </c>
      <c r="S10" s="2">
        <f t="shared" si="5"/>
        <v>145879</v>
      </c>
      <c r="T10" s="2">
        <f t="shared" si="5"/>
        <v>145880</v>
      </c>
      <c r="U10" s="2">
        <f t="shared" si="5"/>
        <v>145880</v>
      </c>
      <c r="V10" s="2">
        <f t="shared" si="5"/>
        <v>145811</v>
      </c>
      <c r="W10" s="2">
        <f t="shared" si="5"/>
        <v>145811</v>
      </c>
      <c r="X10" s="2">
        <f t="shared" si="5"/>
        <v>145810</v>
      </c>
      <c r="Y10" s="2">
        <f t="shared" si="5"/>
        <v>145810</v>
      </c>
      <c r="Z10" s="2">
        <f t="shared" si="5"/>
        <v>145810</v>
      </c>
      <c r="AA10" s="2">
        <f t="shared" ref="AA10:AL10" si="6">AA12-SUM(AA8:AA9)</f>
        <v>287454</v>
      </c>
      <c r="AB10" s="2">
        <f t="shared" si="6"/>
        <v>291620</v>
      </c>
      <c r="AC10" s="2">
        <f t="shared" si="6"/>
        <v>291620</v>
      </c>
      <c r="AD10" s="2">
        <f t="shared" si="6"/>
        <v>291688</v>
      </c>
      <c r="AE10" s="2">
        <f t="shared" si="6"/>
        <v>291689</v>
      </c>
      <c r="AF10" s="2">
        <f t="shared" si="6"/>
        <v>291690</v>
      </c>
      <c r="AG10" s="2">
        <f t="shared" si="6"/>
        <v>291690</v>
      </c>
      <c r="AH10" s="2">
        <f t="shared" si="6"/>
        <v>291691</v>
      </c>
      <c r="AI10" s="2">
        <f t="shared" si="6"/>
        <v>291691</v>
      </c>
      <c r="AJ10" s="2">
        <f t="shared" si="6"/>
        <v>291690</v>
      </c>
      <c r="AK10" s="2">
        <f t="shared" si="6"/>
        <v>291690</v>
      </c>
      <c r="AL10" s="2">
        <f t="shared" si="6"/>
        <v>291621</v>
      </c>
    </row>
    <row r="11" spans="1:3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 t="s">
        <v>18</v>
      </c>
      <c r="B12" s="2">
        <f>ROUNDUP(B3*'Reference Data'!$B$3,0)</f>
        <v>0</v>
      </c>
      <c r="C12" s="2">
        <f>ROUNDUP(C3*'Reference Data'!$B$3,0)</f>
        <v>58310</v>
      </c>
      <c r="D12" s="2">
        <f>ROUNDUP(D3*'Reference Data'!$B$3,0)</f>
        <v>58310</v>
      </c>
      <c r="E12" s="2">
        <f>ROUNDUP(E3*'Reference Data'!$B$3,0)</f>
        <v>58310</v>
      </c>
      <c r="F12" s="2">
        <f>ROUNDUP(F3*'Reference Data'!$B$3,0)</f>
        <v>58310</v>
      </c>
      <c r="G12" s="2">
        <f>ROUNDUP(G3*'Reference Data'!$B$3,0)</f>
        <v>58380</v>
      </c>
      <c r="H12" s="2">
        <f>ROUNDUP(H3*'Reference Data'!$B$3,0)</f>
        <v>58380</v>
      </c>
      <c r="I12" s="2">
        <f>ROUNDUP(I3*'Reference Data'!$B$3,0)</f>
        <v>58380</v>
      </c>
      <c r="J12" s="2">
        <f>ROUNDUP(J3*'Reference Data'!$B$3,0)</f>
        <v>58380</v>
      </c>
      <c r="K12" s="2">
        <f>ROUNDUP(K3*'Reference Data'!$B$3,0)</f>
        <v>58310</v>
      </c>
      <c r="L12" s="2">
        <f>ROUNDUP(L3*'Reference Data'!$B$3,0)</f>
        <v>58310</v>
      </c>
      <c r="M12" s="2">
        <f>ROUNDUP(M3*'Reference Data'!$B$3,0)</f>
        <v>58310</v>
      </c>
      <c r="N12" s="2">
        <f>ROUNDUP(N3*'Reference Data'!$B$3,0)</f>
        <v>58310</v>
      </c>
      <c r="O12" s="2">
        <f>ROUNDUP(O3*'Reference Data'!$B$3,0)</f>
        <v>145810</v>
      </c>
      <c r="P12" s="2">
        <f>ROUNDUP(P3*'Reference Data'!$B$3,0)</f>
        <v>145810</v>
      </c>
      <c r="Q12" s="2">
        <f>ROUNDUP(Q3*'Reference Data'!$B$3,0)</f>
        <v>145810</v>
      </c>
      <c r="R12" s="2">
        <f>ROUNDUP(R3*'Reference Data'!$B$3,0)</f>
        <v>145880</v>
      </c>
      <c r="S12" s="2">
        <f>ROUNDUP(S3*'Reference Data'!$B$3,0)</f>
        <v>145880</v>
      </c>
      <c r="T12" s="2">
        <f>ROUNDUP(T3*'Reference Data'!$B$3,0)</f>
        <v>145880</v>
      </c>
      <c r="U12" s="2">
        <f>ROUNDUP(U3*'Reference Data'!$B$3,0)</f>
        <v>145880</v>
      </c>
      <c r="V12" s="2">
        <f>ROUNDUP(V3*'Reference Data'!$B$3,0)</f>
        <v>145810</v>
      </c>
      <c r="W12" s="2">
        <f>ROUNDUP(W3*'Reference Data'!$B$3,0)</f>
        <v>145810</v>
      </c>
      <c r="X12" s="2">
        <f>ROUNDUP(X3*'Reference Data'!$B$3,0)</f>
        <v>145810</v>
      </c>
      <c r="Y12" s="2">
        <f>ROUNDUP(Y3*'Reference Data'!$B$3,0)</f>
        <v>145810</v>
      </c>
      <c r="Z12" s="2">
        <f>ROUNDUP(Z3*'Reference Data'!$B$3,0)</f>
        <v>145810</v>
      </c>
      <c r="AA12" s="2">
        <f>ROUNDUP(AA3*'Reference Data'!$B$3,0)</f>
        <v>291620</v>
      </c>
      <c r="AB12" s="2">
        <f>ROUNDUP(AB3*'Reference Data'!$B$3,0)</f>
        <v>291620</v>
      </c>
      <c r="AC12" s="2">
        <f>ROUNDUP(AC3*'Reference Data'!$B$3,0)</f>
        <v>291620</v>
      </c>
      <c r="AD12" s="2">
        <f>ROUNDUP(AD3*'Reference Data'!$B$3,0)</f>
        <v>291690</v>
      </c>
      <c r="AE12" s="2">
        <f>ROUNDUP(AE3*'Reference Data'!$B$3,0)</f>
        <v>291690</v>
      </c>
      <c r="AF12" s="2">
        <f>ROUNDUP(AF3*'Reference Data'!$B$3,0)</f>
        <v>291690</v>
      </c>
      <c r="AG12" s="2">
        <f>ROUNDUP(AG3*'Reference Data'!$B$3,0)</f>
        <v>291690</v>
      </c>
      <c r="AH12" s="2">
        <f>ROUNDUP(AH3*'Reference Data'!$B$3,0)</f>
        <v>291690</v>
      </c>
      <c r="AI12" s="2">
        <f>ROUNDUP(AI3*'Reference Data'!$B$3,0)</f>
        <v>291690</v>
      </c>
      <c r="AJ12" s="2">
        <f>ROUNDUP(AJ3*'Reference Data'!$B$3,0)</f>
        <v>291690</v>
      </c>
      <c r="AK12" s="2">
        <f>ROUNDUP(AK3*'Reference Data'!$B$3,0)</f>
        <v>291690</v>
      </c>
      <c r="AL12" s="2">
        <f>ROUNDUP(AL3*'Reference Data'!$B$3,0)</f>
        <v>291620</v>
      </c>
    </row>
    <row r="13" spans="1:38" x14ac:dyDescent="0.25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0.58310000000000006</v>
      </c>
      <c r="D13" s="1">
        <f>(D12*'Reference Data'!$B$7*'Reference Data'!$B$8)/(5*60)</f>
        <v>0.58310000000000006</v>
      </c>
      <c r="E13" s="1">
        <f>(E12*'Reference Data'!$B$7*'Reference Data'!$B$8)/(5*60)</f>
        <v>0.58310000000000006</v>
      </c>
      <c r="F13" s="1">
        <f>(F12*'Reference Data'!$B$7*'Reference Data'!$B$8)/(5*60)</f>
        <v>0.58310000000000006</v>
      </c>
      <c r="G13" s="1">
        <f>(G12*'Reference Data'!$B$7*'Reference Data'!$B$8)/(5*60)</f>
        <v>0.58379999999999999</v>
      </c>
      <c r="H13" s="1">
        <f>(H12*'Reference Data'!$B$7*'Reference Data'!$B$8)/(5*60)</f>
        <v>0.58379999999999999</v>
      </c>
      <c r="I13" s="1">
        <f>(I12*'Reference Data'!$B$7*'Reference Data'!$B$8)/(5*60)</f>
        <v>0.58379999999999999</v>
      </c>
      <c r="J13" s="1">
        <f>(J12*'Reference Data'!$B$7*'Reference Data'!$B$8)/(5*60)</f>
        <v>0.58379999999999999</v>
      </c>
      <c r="K13" s="1">
        <f>(K12*'Reference Data'!$B$7*'Reference Data'!$B$8)/(5*60)</f>
        <v>0.58310000000000006</v>
      </c>
      <c r="L13" s="1">
        <f>(L12*'Reference Data'!$B$7*'Reference Data'!$B$8)/(5*60)</f>
        <v>0.58310000000000006</v>
      </c>
      <c r="M13" s="1">
        <f>(M12*'Reference Data'!$B$7*'Reference Data'!$B$8)/(5*60)</f>
        <v>0.58310000000000006</v>
      </c>
      <c r="N13" s="1">
        <f>(N12*'Reference Data'!$B$7*'Reference Data'!$B$8)/(5*60)</f>
        <v>0.58310000000000006</v>
      </c>
      <c r="O13" s="1">
        <f>(O12*'Reference Data'!$B$7*'Reference Data'!$B$8)/(5*60)</f>
        <v>1.4581000000000002</v>
      </c>
      <c r="P13" s="1">
        <f>(P12*'Reference Data'!$B$7*'Reference Data'!$B$8)/(5*60)</f>
        <v>1.4581000000000002</v>
      </c>
      <c r="Q13" s="1">
        <f>(Q12*'Reference Data'!$B$7*'Reference Data'!$B$8)/(5*60)</f>
        <v>1.4581000000000002</v>
      </c>
      <c r="R13" s="1">
        <f>(R12*'Reference Data'!$B$7*'Reference Data'!$B$8)/(5*60)</f>
        <v>1.4587999999999999</v>
      </c>
      <c r="S13" s="1">
        <f>(S12*'Reference Data'!$B$7*'Reference Data'!$B$8)/(5*60)</f>
        <v>1.4587999999999999</v>
      </c>
      <c r="T13" s="1">
        <f>(T12*'Reference Data'!$B$7*'Reference Data'!$B$8)/(5*60)</f>
        <v>1.4587999999999999</v>
      </c>
      <c r="U13" s="1">
        <f>(U12*'Reference Data'!$B$7*'Reference Data'!$B$8)/(5*60)</f>
        <v>1.4587999999999999</v>
      </c>
      <c r="V13" s="1">
        <f>(V12*'Reference Data'!$B$7*'Reference Data'!$B$8)/(5*60)</f>
        <v>1.4581000000000002</v>
      </c>
      <c r="W13" s="1">
        <f>(W12*'Reference Data'!$B$7*'Reference Data'!$B$8)/(5*60)</f>
        <v>1.4581000000000002</v>
      </c>
      <c r="X13" s="1">
        <f>(X12*'Reference Data'!$B$7*'Reference Data'!$B$8)/(5*60)</f>
        <v>1.4581000000000002</v>
      </c>
      <c r="Y13" s="1">
        <f>(Y12*'Reference Data'!$B$7*'Reference Data'!$B$8)/(5*60)</f>
        <v>1.4581000000000002</v>
      </c>
      <c r="Z13" s="1">
        <f>(Z12*'Reference Data'!$B$7*'Reference Data'!$B$8)/(5*60)</f>
        <v>1.4581000000000002</v>
      </c>
      <c r="AA13" s="1">
        <f>(AA12*'Reference Data'!$B$7*'Reference Data'!$B$8)/(5*60)</f>
        <v>2.9162000000000003</v>
      </c>
      <c r="AB13" s="1">
        <f>(AB12*'Reference Data'!$B$7*'Reference Data'!$B$8)/(5*60)</f>
        <v>2.9162000000000003</v>
      </c>
      <c r="AC13" s="1">
        <f>(AC12*'Reference Data'!$B$7*'Reference Data'!$B$8)/(5*60)</f>
        <v>2.9162000000000003</v>
      </c>
      <c r="AD13" s="1">
        <f>(AD12*'Reference Data'!$B$7*'Reference Data'!$B$8)/(5*60)</f>
        <v>2.9168999999999996</v>
      </c>
      <c r="AE13" s="1">
        <f>(AE12*'Reference Data'!$B$7*'Reference Data'!$B$8)/(5*60)</f>
        <v>2.9168999999999996</v>
      </c>
      <c r="AF13" s="1">
        <f>(AF12*'Reference Data'!$B$7*'Reference Data'!$B$8)/(5*60)</f>
        <v>2.9168999999999996</v>
      </c>
      <c r="AG13" s="1">
        <f>(AG12*'Reference Data'!$B$7*'Reference Data'!$B$8)/(5*60)</f>
        <v>2.9168999999999996</v>
      </c>
      <c r="AH13" s="1">
        <f>(AH12*'Reference Data'!$B$7*'Reference Data'!$B$8)/(5*60)</f>
        <v>2.9168999999999996</v>
      </c>
      <c r="AI13" s="1">
        <f>(AI12*'Reference Data'!$B$7*'Reference Data'!$B$8)/(5*60)</f>
        <v>2.9168999999999996</v>
      </c>
      <c r="AJ13" s="1">
        <f>(AJ12*'Reference Data'!$B$7*'Reference Data'!$B$8)/(5*60)</f>
        <v>2.9168999999999996</v>
      </c>
      <c r="AK13" s="1">
        <f>(AK12*'Reference Data'!$B$7*'Reference Data'!$B$8)/(5*60)</f>
        <v>2.9168999999999996</v>
      </c>
      <c r="AL13" s="1">
        <f>(AL12*'Reference Data'!$B$7*'Reference Data'!$B$8)/(5*60)</f>
        <v>2.9162000000000003</v>
      </c>
    </row>
    <row r="14" spans="1:38" x14ac:dyDescent="0.25">
      <c r="A14" t="s">
        <v>11</v>
      </c>
      <c r="B14" s="1">
        <f>B12/(30*24*60*60)</f>
        <v>0</v>
      </c>
      <c r="C14" s="1">
        <f>C12/(30*24*60*60)</f>
        <v>2.2496141975308644E-2</v>
      </c>
      <c r="D14" s="1">
        <f t="shared" ref="D14:Z14" si="7">D12/(30*24*60*60)</f>
        <v>2.2496141975308644E-2</v>
      </c>
      <c r="E14" s="1">
        <f t="shared" si="7"/>
        <v>2.2496141975308644E-2</v>
      </c>
      <c r="F14" s="1">
        <f t="shared" si="7"/>
        <v>2.2496141975308644E-2</v>
      </c>
      <c r="G14" s="1">
        <f t="shared" si="7"/>
        <v>2.252314814814815E-2</v>
      </c>
      <c r="H14" s="1">
        <f t="shared" si="7"/>
        <v>2.252314814814815E-2</v>
      </c>
      <c r="I14" s="1">
        <f t="shared" si="7"/>
        <v>2.252314814814815E-2</v>
      </c>
      <c r="J14" s="1">
        <f t="shared" si="7"/>
        <v>2.252314814814815E-2</v>
      </c>
      <c r="K14" s="1">
        <f t="shared" si="7"/>
        <v>2.2496141975308644E-2</v>
      </c>
      <c r="L14" s="1">
        <f t="shared" si="7"/>
        <v>2.2496141975308644E-2</v>
      </c>
      <c r="M14" s="1">
        <f t="shared" si="7"/>
        <v>2.2496141975308644E-2</v>
      </c>
      <c r="N14" s="1">
        <f t="shared" si="7"/>
        <v>2.2496141975308644E-2</v>
      </c>
      <c r="O14" s="1">
        <f t="shared" si="7"/>
        <v>5.6253858024691357E-2</v>
      </c>
      <c r="P14" s="1">
        <f t="shared" si="7"/>
        <v>5.6253858024691357E-2</v>
      </c>
      <c r="Q14" s="1">
        <f t="shared" si="7"/>
        <v>5.6253858024691357E-2</v>
      </c>
      <c r="R14" s="1">
        <f t="shared" si="7"/>
        <v>5.6280864197530867E-2</v>
      </c>
      <c r="S14" s="1">
        <f t="shared" si="7"/>
        <v>5.6280864197530867E-2</v>
      </c>
      <c r="T14" s="1">
        <f t="shared" si="7"/>
        <v>5.6280864197530867E-2</v>
      </c>
      <c r="U14" s="1">
        <f t="shared" si="7"/>
        <v>5.6280864197530867E-2</v>
      </c>
      <c r="V14" s="1">
        <f t="shared" si="7"/>
        <v>5.6253858024691357E-2</v>
      </c>
      <c r="W14" s="1">
        <f t="shared" si="7"/>
        <v>5.6253858024691357E-2</v>
      </c>
      <c r="X14" s="1">
        <f t="shared" si="7"/>
        <v>5.6253858024691357E-2</v>
      </c>
      <c r="Y14" s="1">
        <f t="shared" si="7"/>
        <v>5.6253858024691357E-2</v>
      </c>
      <c r="Z14" s="1">
        <f t="shared" si="7"/>
        <v>5.6253858024691357E-2</v>
      </c>
      <c r="AA14" s="1">
        <f t="shared" ref="AA14:AL14" si="8">AA12/(30*24*60*60)</f>
        <v>0.11250771604938271</v>
      </c>
      <c r="AB14" s="1">
        <f t="shared" si="8"/>
        <v>0.11250771604938271</v>
      </c>
      <c r="AC14" s="1">
        <f t="shared" si="8"/>
        <v>0.11250771604938271</v>
      </c>
      <c r="AD14" s="1">
        <f t="shared" si="8"/>
        <v>0.11253472222222222</v>
      </c>
      <c r="AE14" s="1">
        <f t="shared" si="8"/>
        <v>0.11253472222222222</v>
      </c>
      <c r="AF14" s="1">
        <f t="shared" si="8"/>
        <v>0.11253472222222222</v>
      </c>
      <c r="AG14" s="1">
        <f t="shared" si="8"/>
        <v>0.11253472222222222</v>
      </c>
      <c r="AH14" s="1">
        <f t="shared" si="8"/>
        <v>0.11253472222222222</v>
      </c>
      <c r="AI14" s="1">
        <f t="shared" si="8"/>
        <v>0.11253472222222222</v>
      </c>
      <c r="AJ14" s="1">
        <f t="shared" si="8"/>
        <v>0.11253472222222222</v>
      </c>
      <c r="AK14" s="1">
        <f t="shared" si="8"/>
        <v>0.11253472222222222</v>
      </c>
      <c r="AL14" s="1">
        <f t="shared" si="8"/>
        <v>0.11250771604938271</v>
      </c>
    </row>
    <row r="15" spans="1:3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t="s">
        <v>20</v>
      </c>
      <c r="B16" s="2">
        <f>ROUNDUP(B3*'Reference Data'!$B$4,0)</f>
        <v>0</v>
      </c>
      <c r="C16" s="2">
        <f>ROUNDUP(C3*'Reference Data'!$B$4,0)</f>
        <v>24990</v>
      </c>
      <c r="D16" s="2">
        <f>ROUNDUP(D3*'Reference Data'!$B$4,0)</f>
        <v>24990</v>
      </c>
      <c r="E16" s="2">
        <f>ROUNDUP(E3*'Reference Data'!$B$4,0)</f>
        <v>24990</v>
      </c>
      <c r="F16" s="2">
        <f>ROUNDUP(F3*'Reference Data'!$B$4,0)</f>
        <v>24990</v>
      </c>
      <c r="G16" s="2">
        <f>ROUNDUP(G3*'Reference Data'!$B$4,0)</f>
        <v>25020</v>
      </c>
      <c r="H16" s="2">
        <f>ROUNDUP(H3*'Reference Data'!$B$4,0)</f>
        <v>25020</v>
      </c>
      <c r="I16" s="2">
        <f>ROUNDUP(I3*'Reference Data'!$B$4,0)</f>
        <v>25020</v>
      </c>
      <c r="J16" s="2">
        <f>ROUNDUP(J3*'Reference Data'!$B$4,0)</f>
        <v>25020</v>
      </c>
      <c r="K16" s="2">
        <f>ROUNDUP(K3*'Reference Data'!$B$4,0)</f>
        <v>24990</v>
      </c>
      <c r="L16" s="2">
        <f>ROUNDUP(L3*'Reference Data'!$B$4,0)</f>
        <v>24990</v>
      </c>
      <c r="M16" s="2">
        <f>ROUNDUP(M3*'Reference Data'!$B$4,0)</f>
        <v>24990</v>
      </c>
      <c r="N16" s="2">
        <f>ROUNDUP(N3*'Reference Data'!$B$4,0)</f>
        <v>24990</v>
      </c>
      <c r="O16" s="2">
        <f>ROUNDUP(O3*'Reference Data'!$B$4,0)</f>
        <v>62490</v>
      </c>
      <c r="P16" s="2">
        <f>ROUNDUP(P3*'Reference Data'!$B$4,0)</f>
        <v>62490</v>
      </c>
      <c r="Q16" s="2">
        <f>ROUNDUP(Q3*'Reference Data'!$B$4,0)</f>
        <v>62490</v>
      </c>
      <c r="R16" s="2">
        <f>ROUNDUP(R3*'Reference Data'!$B$4,0)</f>
        <v>62520</v>
      </c>
      <c r="S16" s="2">
        <f>ROUNDUP(S3*'Reference Data'!$B$4,0)</f>
        <v>62520</v>
      </c>
      <c r="T16" s="2">
        <f>ROUNDUP(T3*'Reference Data'!$B$4,0)</f>
        <v>62520</v>
      </c>
      <c r="U16" s="2">
        <f>ROUNDUP(U3*'Reference Data'!$B$4,0)</f>
        <v>62520</v>
      </c>
      <c r="V16" s="2">
        <f>ROUNDUP(V3*'Reference Data'!$B$4,0)</f>
        <v>62490</v>
      </c>
      <c r="W16" s="2">
        <f>ROUNDUP(W3*'Reference Data'!$B$4,0)</f>
        <v>62490</v>
      </c>
      <c r="X16" s="2">
        <f>ROUNDUP(X3*'Reference Data'!$B$4,0)</f>
        <v>62490</v>
      </c>
      <c r="Y16" s="2">
        <f>ROUNDUP(Y3*'Reference Data'!$B$4,0)</f>
        <v>62490</v>
      </c>
      <c r="Z16" s="2">
        <f>ROUNDUP(Z3*'Reference Data'!$B$4,0)</f>
        <v>62490</v>
      </c>
      <c r="AA16" s="2">
        <f>ROUNDUP(AA3*'Reference Data'!$B$4,0)</f>
        <v>124980</v>
      </c>
      <c r="AB16" s="2">
        <f>ROUNDUP(AB3*'Reference Data'!$B$4,0)</f>
        <v>124980</v>
      </c>
      <c r="AC16" s="2">
        <f>ROUNDUP(AC3*'Reference Data'!$B$4,0)</f>
        <v>124980</v>
      </c>
      <c r="AD16" s="2">
        <f>ROUNDUP(AD3*'Reference Data'!$B$4,0)</f>
        <v>125010</v>
      </c>
      <c r="AE16" s="2">
        <f>ROUNDUP(AE3*'Reference Data'!$B$4,0)</f>
        <v>125010</v>
      </c>
      <c r="AF16" s="2">
        <f>ROUNDUP(AF3*'Reference Data'!$B$4,0)</f>
        <v>125010</v>
      </c>
      <c r="AG16" s="2">
        <f>ROUNDUP(AG3*'Reference Data'!$B$4,0)</f>
        <v>125010</v>
      </c>
      <c r="AH16" s="2">
        <f>ROUNDUP(AH3*'Reference Data'!$B$4,0)</f>
        <v>125010</v>
      </c>
      <c r="AI16" s="2">
        <f>ROUNDUP(AI3*'Reference Data'!$B$4,0)</f>
        <v>125010</v>
      </c>
      <c r="AJ16" s="2">
        <f>ROUNDUP(AJ3*'Reference Data'!$B$4,0)</f>
        <v>125010</v>
      </c>
      <c r="AK16" s="2">
        <f>ROUNDUP(AK3*'Reference Data'!$B$4,0)</f>
        <v>125010</v>
      </c>
      <c r="AL16" s="2">
        <f>ROUNDUP(AL3*'Reference Data'!$B$4,0)</f>
        <v>124980</v>
      </c>
    </row>
    <row r="17" spans="1:38" x14ac:dyDescent="0.25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0.24989999999999998</v>
      </c>
      <c r="D17" s="1">
        <f>(D16*'Reference Data'!$B$7*'Reference Data'!$B$8)/(5*60)</f>
        <v>0.24989999999999998</v>
      </c>
      <c r="E17" s="1">
        <f>(E16*'Reference Data'!$B$7*'Reference Data'!$B$8)/(5*60)</f>
        <v>0.24989999999999998</v>
      </c>
      <c r="F17" s="1">
        <f>(F16*'Reference Data'!$B$7*'Reference Data'!$B$8)/(5*60)</f>
        <v>0.24989999999999998</v>
      </c>
      <c r="G17" s="1">
        <f>(G16*'Reference Data'!$B$7*'Reference Data'!$B$8)/(5*60)</f>
        <v>0.25020000000000003</v>
      </c>
      <c r="H17" s="1">
        <f>(H16*'Reference Data'!$B$7*'Reference Data'!$B$8)/(5*60)</f>
        <v>0.25020000000000003</v>
      </c>
      <c r="I17" s="1">
        <f>(I16*'Reference Data'!$B$7*'Reference Data'!$B$8)/(5*60)</f>
        <v>0.25020000000000003</v>
      </c>
      <c r="J17" s="1">
        <f>(J16*'Reference Data'!$B$7*'Reference Data'!$B$8)/(5*60)</f>
        <v>0.25020000000000003</v>
      </c>
      <c r="K17" s="1">
        <f>(K16*'Reference Data'!$B$7*'Reference Data'!$B$8)/(5*60)</f>
        <v>0.24989999999999998</v>
      </c>
      <c r="L17" s="1">
        <f>(L16*'Reference Data'!$B$7*'Reference Data'!$B$8)/(5*60)</f>
        <v>0.24989999999999998</v>
      </c>
      <c r="M17" s="1">
        <f>(M16*'Reference Data'!$B$7*'Reference Data'!$B$8)/(5*60)</f>
        <v>0.24989999999999998</v>
      </c>
      <c r="N17" s="1">
        <f>(N16*'Reference Data'!$B$7*'Reference Data'!$B$8)/(5*60)</f>
        <v>0.24989999999999998</v>
      </c>
      <c r="O17" s="1">
        <f>(O16*'Reference Data'!$B$7*'Reference Data'!$B$8)/(5*60)</f>
        <v>0.62490000000000001</v>
      </c>
      <c r="P17" s="1">
        <f>(P16*'Reference Data'!$B$7*'Reference Data'!$B$8)/(5*60)</f>
        <v>0.62490000000000001</v>
      </c>
      <c r="Q17" s="1">
        <f>(Q16*'Reference Data'!$B$7*'Reference Data'!$B$8)/(5*60)</f>
        <v>0.62490000000000001</v>
      </c>
      <c r="R17" s="1">
        <f>(R16*'Reference Data'!$B$7*'Reference Data'!$B$8)/(5*60)</f>
        <v>0.62519999999999998</v>
      </c>
      <c r="S17" s="1">
        <f>(S16*'Reference Data'!$B$7*'Reference Data'!$B$8)/(5*60)</f>
        <v>0.62519999999999998</v>
      </c>
      <c r="T17" s="1">
        <f>(T16*'Reference Data'!$B$7*'Reference Data'!$B$8)/(5*60)</f>
        <v>0.62519999999999998</v>
      </c>
      <c r="U17" s="1">
        <f>(U16*'Reference Data'!$B$7*'Reference Data'!$B$8)/(5*60)</f>
        <v>0.62519999999999998</v>
      </c>
      <c r="V17" s="1">
        <f>(V16*'Reference Data'!$B$7*'Reference Data'!$B$8)/(5*60)</f>
        <v>0.62490000000000001</v>
      </c>
      <c r="W17" s="1">
        <f>(W16*'Reference Data'!$B$7*'Reference Data'!$B$8)/(5*60)</f>
        <v>0.62490000000000001</v>
      </c>
      <c r="X17" s="1">
        <f>(X16*'Reference Data'!$B$7*'Reference Data'!$B$8)/(5*60)</f>
        <v>0.62490000000000001</v>
      </c>
      <c r="Y17" s="1">
        <f>(Y16*'Reference Data'!$B$7*'Reference Data'!$B$8)/(5*60)</f>
        <v>0.62490000000000001</v>
      </c>
      <c r="Z17" s="1">
        <f>(Z16*'Reference Data'!$B$7*'Reference Data'!$B$8)/(5*60)</f>
        <v>0.62490000000000001</v>
      </c>
      <c r="AA17" s="1">
        <f>(AA16*'Reference Data'!$B$7*'Reference Data'!$B$8)/(5*60)</f>
        <v>1.2498</v>
      </c>
      <c r="AB17" s="1">
        <f>(AB16*'Reference Data'!$B$7*'Reference Data'!$B$8)/(5*60)</f>
        <v>1.2498</v>
      </c>
      <c r="AC17" s="1">
        <f>(AC16*'Reference Data'!$B$7*'Reference Data'!$B$8)/(5*60)</f>
        <v>1.2498</v>
      </c>
      <c r="AD17" s="1">
        <f>(AD16*'Reference Data'!$B$7*'Reference Data'!$B$8)/(5*60)</f>
        <v>1.2501</v>
      </c>
      <c r="AE17" s="1">
        <f>(AE16*'Reference Data'!$B$7*'Reference Data'!$B$8)/(5*60)</f>
        <v>1.2501</v>
      </c>
      <c r="AF17" s="1">
        <f>(AF16*'Reference Data'!$B$7*'Reference Data'!$B$8)/(5*60)</f>
        <v>1.2501</v>
      </c>
      <c r="AG17" s="1">
        <f>(AG16*'Reference Data'!$B$7*'Reference Data'!$B$8)/(5*60)</f>
        <v>1.2501</v>
      </c>
      <c r="AH17" s="1">
        <f>(AH16*'Reference Data'!$B$7*'Reference Data'!$B$8)/(5*60)</f>
        <v>1.2501</v>
      </c>
      <c r="AI17" s="1">
        <f>(AI16*'Reference Data'!$B$7*'Reference Data'!$B$8)/(5*60)</f>
        <v>1.2501</v>
      </c>
      <c r="AJ17" s="1">
        <f>(AJ16*'Reference Data'!$B$7*'Reference Data'!$B$8)/(5*60)</f>
        <v>1.2501</v>
      </c>
      <c r="AK17" s="1">
        <f>(AK16*'Reference Data'!$B$7*'Reference Data'!$B$8)/(5*60)</f>
        <v>1.2501</v>
      </c>
      <c r="AL17" s="1">
        <f>(AL16*'Reference Data'!$B$7*'Reference Data'!$B$8)/(5*60)</f>
        <v>1.2498</v>
      </c>
    </row>
    <row r="18" spans="1:38" x14ac:dyDescent="0.25">
      <c r="A18" t="s">
        <v>13</v>
      </c>
      <c r="B18" s="7">
        <f>B16/(30*24*60*60)</f>
        <v>0</v>
      </c>
      <c r="C18" s="7">
        <f t="shared" ref="C18:Z18" si="9">C16/(30*24*60*60)</f>
        <v>9.6412037037037039E-3</v>
      </c>
      <c r="D18" s="7">
        <f t="shared" si="9"/>
        <v>9.6412037037037039E-3</v>
      </c>
      <c r="E18" s="7">
        <f t="shared" si="9"/>
        <v>9.6412037037037039E-3</v>
      </c>
      <c r="F18" s="7">
        <f t="shared" si="9"/>
        <v>9.6412037037037039E-3</v>
      </c>
      <c r="G18" s="7">
        <f t="shared" si="9"/>
        <v>9.6527777777777775E-3</v>
      </c>
      <c r="H18" s="7">
        <f t="shared" si="9"/>
        <v>9.6527777777777775E-3</v>
      </c>
      <c r="I18" s="7">
        <f t="shared" si="9"/>
        <v>9.6527777777777775E-3</v>
      </c>
      <c r="J18" s="7">
        <f t="shared" si="9"/>
        <v>9.6527777777777775E-3</v>
      </c>
      <c r="K18" s="7">
        <f t="shared" si="9"/>
        <v>9.6412037037037039E-3</v>
      </c>
      <c r="L18" s="7">
        <f t="shared" si="9"/>
        <v>9.6412037037037039E-3</v>
      </c>
      <c r="M18" s="7">
        <f t="shared" si="9"/>
        <v>9.6412037037037039E-3</v>
      </c>
      <c r="N18" s="7">
        <f t="shared" si="9"/>
        <v>9.6412037037037039E-3</v>
      </c>
      <c r="O18" s="7">
        <f t="shared" si="9"/>
        <v>2.4108796296296295E-2</v>
      </c>
      <c r="P18" s="7">
        <f t="shared" si="9"/>
        <v>2.4108796296296295E-2</v>
      </c>
      <c r="Q18" s="7">
        <f t="shared" si="9"/>
        <v>2.4108796296296295E-2</v>
      </c>
      <c r="R18" s="7">
        <f t="shared" si="9"/>
        <v>2.4120370370370372E-2</v>
      </c>
      <c r="S18" s="7">
        <f t="shared" si="9"/>
        <v>2.4120370370370372E-2</v>
      </c>
      <c r="T18" s="7">
        <f t="shared" si="9"/>
        <v>2.4120370370370372E-2</v>
      </c>
      <c r="U18" s="7">
        <f t="shared" si="9"/>
        <v>2.4120370370370372E-2</v>
      </c>
      <c r="V18" s="7">
        <f t="shared" si="9"/>
        <v>2.4108796296296295E-2</v>
      </c>
      <c r="W18" s="7">
        <f t="shared" si="9"/>
        <v>2.4108796296296295E-2</v>
      </c>
      <c r="X18" s="7">
        <f t="shared" si="9"/>
        <v>2.4108796296296295E-2</v>
      </c>
      <c r="Y18" s="7">
        <f t="shared" si="9"/>
        <v>2.4108796296296295E-2</v>
      </c>
      <c r="Z18" s="7">
        <f t="shared" si="9"/>
        <v>2.4108796296296295E-2</v>
      </c>
      <c r="AA18" s="7">
        <f t="shared" ref="AA18:AL18" si="10">AA16/(30*24*60*60)</f>
        <v>4.821759259259259E-2</v>
      </c>
      <c r="AB18" s="7">
        <f t="shared" si="10"/>
        <v>4.821759259259259E-2</v>
      </c>
      <c r="AC18" s="7">
        <f t="shared" si="10"/>
        <v>4.821759259259259E-2</v>
      </c>
      <c r="AD18" s="7">
        <f t="shared" si="10"/>
        <v>4.8229166666666663E-2</v>
      </c>
      <c r="AE18" s="7">
        <f t="shared" si="10"/>
        <v>4.8229166666666663E-2</v>
      </c>
      <c r="AF18" s="7">
        <f t="shared" si="10"/>
        <v>4.8229166666666663E-2</v>
      </c>
      <c r="AG18" s="7">
        <f t="shared" si="10"/>
        <v>4.8229166666666663E-2</v>
      </c>
      <c r="AH18" s="7">
        <f t="shared" si="10"/>
        <v>4.8229166666666663E-2</v>
      </c>
      <c r="AI18" s="7">
        <f t="shared" si="10"/>
        <v>4.8229166666666663E-2</v>
      </c>
      <c r="AJ18" s="7">
        <f t="shared" si="10"/>
        <v>4.8229166666666663E-2</v>
      </c>
      <c r="AK18" s="7">
        <f t="shared" si="10"/>
        <v>4.8229166666666663E-2</v>
      </c>
      <c r="AL18" s="7">
        <f t="shared" si="10"/>
        <v>4.821759259259259E-2</v>
      </c>
    </row>
    <row r="19" spans="1:38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t="s">
        <v>21</v>
      </c>
      <c r="B20" s="2">
        <f>ROUNDUP(B3*'Reference Data'!$B$5,0)</f>
        <v>0</v>
      </c>
      <c r="C20" s="2">
        <f>ROUNDUP(C3*'Reference Data'!$B$5,0)</f>
        <v>18044446</v>
      </c>
      <c r="D20" s="2">
        <f>ROUNDUP(D3*'Reference Data'!$B$5,0)</f>
        <v>18044446</v>
      </c>
      <c r="E20" s="2">
        <f>ROUNDUP(E3*'Reference Data'!$B$5,0)</f>
        <v>18044446</v>
      </c>
      <c r="F20" s="2">
        <f>ROUNDUP(F3*'Reference Data'!$B$5,0)</f>
        <v>18044446</v>
      </c>
      <c r="G20" s="2">
        <f>ROUNDUP(G3*'Reference Data'!$B$5,0)</f>
        <v>18066108</v>
      </c>
      <c r="H20" s="2">
        <f>ROUNDUP(H3*'Reference Data'!$B$5,0)</f>
        <v>18066108</v>
      </c>
      <c r="I20" s="2">
        <f>ROUNDUP(I3*'Reference Data'!$B$5,0)</f>
        <v>18066108</v>
      </c>
      <c r="J20" s="2">
        <f>ROUNDUP(J3*'Reference Data'!$B$5,0)</f>
        <v>18066108</v>
      </c>
      <c r="K20" s="2">
        <f>ROUNDUP(K3*'Reference Data'!$B$5,0)</f>
        <v>18044446</v>
      </c>
      <c r="L20" s="2">
        <f>ROUNDUP(L3*'Reference Data'!$B$5,0)</f>
        <v>18044446</v>
      </c>
      <c r="M20" s="2">
        <f>ROUNDUP(M3*'Reference Data'!$B$5,0)</f>
        <v>18044446</v>
      </c>
      <c r="N20" s="2">
        <f>ROUNDUP(N3*'Reference Data'!$B$5,0)</f>
        <v>18044446</v>
      </c>
      <c r="O20" s="2">
        <f>ROUNDUP(O3*'Reference Data'!$B$5,0)</f>
        <v>45121946</v>
      </c>
      <c r="P20" s="2">
        <f>ROUNDUP(P3*'Reference Data'!$B$5,0)</f>
        <v>45121946</v>
      </c>
      <c r="Q20" s="2">
        <f>ROUNDUP(Q3*'Reference Data'!$B$5,0)</f>
        <v>45121946</v>
      </c>
      <c r="R20" s="2">
        <f>ROUNDUP(R3*'Reference Data'!$B$5,0)</f>
        <v>45143608</v>
      </c>
      <c r="S20" s="2">
        <f>ROUNDUP(S3*'Reference Data'!$B$5,0)</f>
        <v>45143608</v>
      </c>
      <c r="T20" s="2">
        <f>ROUNDUP(T3*'Reference Data'!$B$5,0)</f>
        <v>45143608</v>
      </c>
      <c r="U20" s="2">
        <f>ROUNDUP(U3*'Reference Data'!$B$5,0)</f>
        <v>45143608</v>
      </c>
      <c r="V20" s="2">
        <f>ROUNDUP(V3*'Reference Data'!$B$5,0)</f>
        <v>45121946</v>
      </c>
      <c r="W20" s="2">
        <f>ROUNDUP(W3*'Reference Data'!$B$5,0)</f>
        <v>45121946</v>
      </c>
      <c r="X20" s="2">
        <f>ROUNDUP(X3*'Reference Data'!$B$5,0)</f>
        <v>45121946</v>
      </c>
      <c r="Y20" s="2">
        <f>ROUNDUP(Y3*'Reference Data'!$B$5,0)</f>
        <v>45121946</v>
      </c>
      <c r="Z20" s="2">
        <f>ROUNDUP(Z3*'Reference Data'!$B$5,0)</f>
        <v>45121946</v>
      </c>
      <c r="AA20" s="2">
        <f>ROUNDUP(AA3*'Reference Data'!$B$5,0)</f>
        <v>90243892</v>
      </c>
      <c r="AB20" s="2">
        <f>ROUNDUP(AB3*'Reference Data'!$B$5,0)</f>
        <v>90243892</v>
      </c>
      <c r="AC20" s="2">
        <f>ROUNDUP(AC3*'Reference Data'!$B$5,0)</f>
        <v>90243892</v>
      </c>
      <c r="AD20" s="2">
        <f>ROUNDUP(AD3*'Reference Data'!$B$5,0)</f>
        <v>90265554</v>
      </c>
      <c r="AE20" s="2">
        <f>ROUNDUP(AE3*'Reference Data'!$B$5,0)</f>
        <v>90265554</v>
      </c>
      <c r="AF20" s="2">
        <f>ROUNDUP(AF3*'Reference Data'!$B$5,0)</f>
        <v>90265554</v>
      </c>
      <c r="AG20" s="2">
        <f>ROUNDUP(AG3*'Reference Data'!$B$5,0)</f>
        <v>90265554</v>
      </c>
      <c r="AH20" s="2">
        <f>ROUNDUP(AH3*'Reference Data'!$B$5,0)</f>
        <v>90265554</v>
      </c>
      <c r="AI20" s="2">
        <f>ROUNDUP(AI3*'Reference Data'!$B$5,0)</f>
        <v>90265554</v>
      </c>
      <c r="AJ20" s="2">
        <f>ROUNDUP(AJ3*'Reference Data'!$B$5,0)</f>
        <v>90265554</v>
      </c>
      <c r="AK20" s="2">
        <f>ROUNDUP(AK3*'Reference Data'!$B$5,0)</f>
        <v>90265554</v>
      </c>
      <c r="AL20" s="2">
        <f>ROUNDUP(AL3*'Reference Data'!$B$5,0)</f>
        <v>90243892</v>
      </c>
    </row>
    <row r="21" spans="1:38" x14ac:dyDescent="0.25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9.6237045333333331</v>
      </c>
      <c r="D21" s="1">
        <f>(D20*'Reference Data'!$B$9*'Reference Data'!$B$10)/(5*60)</f>
        <v>9.6237045333333331</v>
      </c>
      <c r="E21" s="1">
        <f>(E20*'Reference Data'!$B$9*'Reference Data'!$B$10)/(5*60)</f>
        <v>9.6237045333333331</v>
      </c>
      <c r="F21" s="1">
        <f>(F20*'Reference Data'!$B$9*'Reference Data'!$B$10)/(5*60)</f>
        <v>9.6237045333333331</v>
      </c>
      <c r="G21" s="1">
        <f>(G20*'Reference Data'!$B$9*'Reference Data'!$B$10)/(5*60)</f>
        <v>9.635257600000001</v>
      </c>
      <c r="H21" s="1">
        <f>(H20*'Reference Data'!$B$9*'Reference Data'!$B$10)/(5*60)</f>
        <v>9.635257600000001</v>
      </c>
      <c r="I21" s="1">
        <f>(I20*'Reference Data'!$B$9*'Reference Data'!$B$10)/(5*60)</f>
        <v>9.635257600000001</v>
      </c>
      <c r="J21" s="1">
        <f>(J20*'Reference Data'!$B$9*'Reference Data'!$B$10)/(5*60)</f>
        <v>9.635257600000001</v>
      </c>
      <c r="K21" s="1">
        <f>(K20*'Reference Data'!$B$9*'Reference Data'!$B$10)/(5*60)</f>
        <v>9.6237045333333331</v>
      </c>
      <c r="L21" s="1">
        <f>(L20*'Reference Data'!$B$9*'Reference Data'!$B$10)/(5*60)</f>
        <v>9.6237045333333331</v>
      </c>
      <c r="M21" s="1">
        <f>(M20*'Reference Data'!$B$9*'Reference Data'!$B$10)/(5*60)</f>
        <v>9.6237045333333331</v>
      </c>
      <c r="N21" s="1">
        <f>(N20*'Reference Data'!$B$9*'Reference Data'!$B$10)/(5*60)</f>
        <v>9.6237045333333331</v>
      </c>
      <c r="O21" s="1">
        <f>(O20*'Reference Data'!$B$9*'Reference Data'!$B$10)/(5*60)</f>
        <v>24.065037866666668</v>
      </c>
      <c r="P21" s="1">
        <f>(P20*'Reference Data'!$B$9*'Reference Data'!$B$10)/(5*60)</f>
        <v>24.065037866666668</v>
      </c>
      <c r="Q21" s="1">
        <f>(Q20*'Reference Data'!$B$9*'Reference Data'!$B$10)/(5*60)</f>
        <v>24.065037866666668</v>
      </c>
      <c r="R21" s="1">
        <f>(R20*'Reference Data'!$B$9*'Reference Data'!$B$10)/(5*60)</f>
        <v>24.076590933333332</v>
      </c>
      <c r="S21" s="1">
        <f>(S20*'Reference Data'!$B$9*'Reference Data'!$B$10)/(5*60)</f>
        <v>24.076590933333332</v>
      </c>
      <c r="T21" s="1">
        <f>(T20*'Reference Data'!$B$9*'Reference Data'!$B$10)/(5*60)</f>
        <v>24.076590933333332</v>
      </c>
      <c r="U21" s="1">
        <f>(U20*'Reference Data'!$B$9*'Reference Data'!$B$10)/(5*60)</f>
        <v>24.076590933333332</v>
      </c>
      <c r="V21" s="1">
        <f>(V20*'Reference Data'!$B$9*'Reference Data'!$B$10)/(5*60)</f>
        <v>24.065037866666668</v>
      </c>
      <c r="W21" s="1">
        <f>(W20*'Reference Data'!$B$9*'Reference Data'!$B$10)/(5*60)</f>
        <v>24.065037866666668</v>
      </c>
      <c r="X21" s="1">
        <f>(X20*'Reference Data'!$B$9*'Reference Data'!$B$10)/(5*60)</f>
        <v>24.065037866666668</v>
      </c>
      <c r="Y21" s="1">
        <f>(Y20*'Reference Data'!$B$9*'Reference Data'!$B$10)/(5*60)</f>
        <v>24.065037866666668</v>
      </c>
      <c r="Z21" s="1">
        <f>(Z20*'Reference Data'!$B$9*'Reference Data'!$B$10)/(5*60)</f>
        <v>24.065037866666668</v>
      </c>
      <c r="AA21" s="1">
        <f>(AA20*'Reference Data'!$B$9*'Reference Data'!$B$10)/(5*60)</f>
        <v>48.130075733333335</v>
      </c>
      <c r="AB21" s="1">
        <f>(AB20*'Reference Data'!$B$9*'Reference Data'!$B$10)/(5*60)</f>
        <v>48.130075733333335</v>
      </c>
      <c r="AC21" s="1">
        <f>(AC20*'Reference Data'!$B$9*'Reference Data'!$B$10)/(5*60)</f>
        <v>48.130075733333335</v>
      </c>
      <c r="AD21" s="1">
        <f>(AD20*'Reference Data'!$B$9*'Reference Data'!$B$10)/(5*60)</f>
        <v>48.141628800000007</v>
      </c>
      <c r="AE21" s="1">
        <f>(AE20*'Reference Data'!$B$9*'Reference Data'!$B$10)/(5*60)</f>
        <v>48.141628800000007</v>
      </c>
      <c r="AF21" s="1">
        <f>(AF20*'Reference Data'!$B$9*'Reference Data'!$B$10)/(5*60)</f>
        <v>48.141628800000007</v>
      </c>
      <c r="AG21" s="1">
        <f>(AG20*'Reference Data'!$B$9*'Reference Data'!$B$10)/(5*60)</f>
        <v>48.141628800000007</v>
      </c>
      <c r="AH21" s="1">
        <f>(AH20*'Reference Data'!$B$9*'Reference Data'!$B$10)/(5*60)</f>
        <v>48.141628800000007</v>
      </c>
      <c r="AI21" s="1">
        <f>(AI20*'Reference Data'!$B$9*'Reference Data'!$B$10)/(5*60)</f>
        <v>48.141628800000007</v>
      </c>
      <c r="AJ21" s="1">
        <f>(AJ20*'Reference Data'!$B$9*'Reference Data'!$B$10)/(5*60)</f>
        <v>48.141628800000007</v>
      </c>
      <c r="AK21" s="1">
        <f>(AK20*'Reference Data'!$B$9*'Reference Data'!$B$10)/(5*60)</f>
        <v>48.141628800000007</v>
      </c>
      <c r="AL21" s="1">
        <f>(AL20*'Reference Data'!$B$9*'Reference Data'!$B$10)/(5*60)</f>
        <v>48.130075733333335</v>
      </c>
    </row>
    <row r="22" spans="1:38" x14ac:dyDescent="0.25">
      <c r="A22" t="s">
        <v>14</v>
      </c>
      <c r="B22" s="1">
        <f>B20/(30*24*60*60)</f>
        <v>0</v>
      </c>
      <c r="C22" s="1">
        <f t="shared" ref="C22:Z22" si="11">C20/(30*24*60*60)</f>
        <v>6.9615918209876542</v>
      </c>
      <c r="D22" s="1">
        <f t="shared" si="11"/>
        <v>6.9615918209876542</v>
      </c>
      <c r="E22" s="1">
        <f t="shared" si="11"/>
        <v>6.9615918209876542</v>
      </c>
      <c r="F22" s="1">
        <f t="shared" si="11"/>
        <v>6.9615918209876542</v>
      </c>
      <c r="G22" s="1">
        <f t="shared" si="11"/>
        <v>6.9699490740740737</v>
      </c>
      <c r="H22" s="1">
        <f t="shared" si="11"/>
        <v>6.9699490740740737</v>
      </c>
      <c r="I22" s="1">
        <f t="shared" si="11"/>
        <v>6.9699490740740737</v>
      </c>
      <c r="J22" s="1">
        <f t="shared" si="11"/>
        <v>6.9699490740740737</v>
      </c>
      <c r="K22" s="1">
        <f t="shared" si="11"/>
        <v>6.9615918209876542</v>
      </c>
      <c r="L22" s="1">
        <f t="shared" si="11"/>
        <v>6.9615918209876542</v>
      </c>
      <c r="M22" s="1">
        <f t="shared" si="11"/>
        <v>6.9615918209876542</v>
      </c>
      <c r="N22" s="1">
        <f t="shared" si="11"/>
        <v>6.9615918209876542</v>
      </c>
      <c r="O22" s="1">
        <f t="shared" si="11"/>
        <v>17.408158179012347</v>
      </c>
      <c r="P22" s="1">
        <f t="shared" si="11"/>
        <v>17.408158179012347</v>
      </c>
      <c r="Q22" s="1">
        <f t="shared" si="11"/>
        <v>17.408158179012347</v>
      </c>
      <c r="R22" s="1">
        <f t="shared" si="11"/>
        <v>17.416515432098766</v>
      </c>
      <c r="S22" s="1">
        <f t="shared" si="11"/>
        <v>17.416515432098766</v>
      </c>
      <c r="T22" s="1">
        <f t="shared" si="11"/>
        <v>17.416515432098766</v>
      </c>
      <c r="U22" s="1">
        <f t="shared" si="11"/>
        <v>17.416515432098766</v>
      </c>
      <c r="V22" s="1">
        <f t="shared" si="11"/>
        <v>17.408158179012347</v>
      </c>
      <c r="W22" s="1">
        <f t="shared" si="11"/>
        <v>17.408158179012347</v>
      </c>
      <c r="X22" s="1">
        <f t="shared" si="11"/>
        <v>17.408158179012347</v>
      </c>
      <c r="Y22" s="1">
        <f t="shared" si="11"/>
        <v>17.408158179012347</v>
      </c>
      <c r="Z22" s="1">
        <f t="shared" si="11"/>
        <v>17.408158179012347</v>
      </c>
      <c r="AA22" s="1">
        <f t="shared" ref="AA22:AL22" si="12">AA20/(30*24*60*60)</f>
        <v>34.816316358024693</v>
      </c>
      <c r="AB22" s="1">
        <f t="shared" si="12"/>
        <v>34.816316358024693</v>
      </c>
      <c r="AC22" s="1">
        <f t="shared" si="12"/>
        <v>34.816316358024693</v>
      </c>
      <c r="AD22" s="1">
        <f t="shared" si="12"/>
        <v>34.824673611111109</v>
      </c>
      <c r="AE22" s="1">
        <f t="shared" si="12"/>
        <v>34.824673611111109</v>
      </c>
      <c r="AF22" s="1">
        <f t="shared" si="12"/>
        <v>34.824673611111109</v>
      </c>
      <c r="AG22" s="1">
        <f t="shared" si="12"/>
        <v>34.824673611111109</v>
      </c>
      <c r="AH22" s="1">
        <f t="shared" si="12"/>
        <v>34.824673611111109</v>
      </c>
      <c r="AI22" s="1">
        <f t="shared" si="12"/>
        <v>34.824673611111109</v>
      </c>
      <c r="AJ22" s="1">
        <f t="shared" si="12"/>
        <v>34.824673611111109</v>
      </c>
      <c r="AK22" s="1">
        <f t="shared" si="12"/>
        <v>34.824673611111109</v>
      </c>
      <c r="AL22" s="1">
        <f t="shared" si="12"/>
        <v>34.816316358024693</v>
      </c>
    </row>
    <row r="24" spans="1:38" x14ac:dyDescent="0.25">
      <c r="A24" t="s">
        <v>104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1" sqref="B21"/>
    </sheetView>
  </sheetViews>
  <sheetFormatPr defaultRowHeight="15" x14ac:dyDescent="0.2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25">
      <c r="A1" s="51" t="s">
        <v>89</v>
      </c>
      <c r="B1" s="51"/>
      <c r="C1" s="51"/>
      <c r="D1" s="51"/>
      <c r="E1" s="41"/>
    </row>
    <row r="3" spans="1:5" ht="15.75" x14ac:dyDescent="0.25">
      <c r="A3" s="29" t="s">
        <v>73</v>
      </c>
      <c r="B3" s="37">
        <f>'Reference Data'!B14</f>
        <v>20000000</v>
      </c>
      <c r="C3" s="35"/>
    </row>
    <row r="4" spans="1:5" x14ac:dyDescent="0.25">
      <c r="A4" s="31" t="s">
        <v>72</v>
      </c>
      <c r="B4" s="40">
        <f>MAX('Transaction Details'!B3:AL3)</f>
        <v>4167</v>
      </c>
    </row>
    <row r="6" spans="1:5" x14ac:dyDescent="0.25">
      <c r="B6" s="29" t="s">
        <v>88</v>
      </c>
      <c r="C6" s="29" t="s">
        <v>87</v>
      </c>
    </row>
    <row r="7" spans="1:5" ht="15.75" x14ac:dyDescent="0.25">
      <c r="A7" s="31" t="s">
        <v>86</v>
      </c>
      <c r="B7" s="30">
        <f>B3*'Reference Data'!B3</f>
        <v>1400000000</v>
      </c>
      <c r="C7" s="35">
        <f>(B7*'Reference Data'!$B$7*'Reference Data'!$B$8)/(5*60)</f>
        <v>14000</v>
      </c>
      <c r="E7" s="35"/>
    </row>
    <row r="8" spans="1:5" ht="15.75" x14ac:dyDescent="0.25">
      <c r="A8" s="31" t="s">
        <v>85</v>
      </c>
      <c r="B8" s="30">
        <f>B3*'Reference Data'!B4</f>
        <v>600000000</v>
      </c>
      <c r="C8" s="35">
        <f>(B8*'Reference Data'!$B$7*'Reference Data'!$B$8)/(5*60)</f>
        <v>6000</v>
      </c>
    </row>
    <row r="9" spans="1:5" ht="15.75" x14ac:dyDescent="0.25">
      <c r="A9" s="31" t="s">
        <v>101</v>
      </c>
      <c r="B9" s="49" t="s">
        <v>99</v>
      </c>
      <c r="C9" s="35">
        <f>'Reference Data'!B12</f>
        <v>3500</v>
      </c>
    </row>
    <row r="10" spans="1:5" ht="15.75" x14ac:dyDescent="0.25">
      <c r="A10" s="31" t="s">
        <v>102</v>
      </c>
      <c r="B10" s="39">
        <f>'Reference Data'!B19</f>
        <v>13685760000000</v>
      </c>
      <c r="C10" s="37">
        <f>B10/(30*24*60*60)</f>
        <v>5280000</v>
      </c>
    </row>
    <row r="11" spans="1:5" ht="15.75" x14ac:dyDescent="0.25">
      <c r="A11" s="31"/>
      <c r="B11" s="38"/>
    </row>
    <row r="12" spans="1:5" ht="15.75" x14ac:dyDescent="0.25">
      <c r="A12" s="31" t="s">
        <v>84</v>
      </c>
      <c r="B12" s="30">
        <f>B4*'Reference Data'!B3</f>
        <v>291690</v>
      </c>
      <c r="C12" s="14">
        <f>(B12*'Reference Data'!$B$7*'Reference Data'!$B$8)/(5*60)</f>
        <v>2.9168999999999996</v>
      </c>
    </row>
    <row r="13" spans="1:5" ht="15.75" x14ac:dyDescent="0.25">
      <c r="A13" s="31" t="s">
        <v>83</v>
      </c>
      <c r="B13" s="37">
        <f>B4*'Reference Data'!B4</f>
        <v>125010</v>
      </c>
      <c r="C13" s="14">
        <f>(B13*'Reference Data'!$B$7*'Reference Data'!$B$8)/(5*60)</f>
        <v>1.2501</v>
      </c>
    </row>
    <row r="14" spans="1:5" x14ac:dyDescent="0.25">
      <c r="A14" s="31" t="s">
        <v>98</v>
      </c>
      <c r="B14" s="50" t="s">
        <v>99</v>
      </c>
      <c r="C14" s="34">
        <f>B4/B3*'Reference Data'!B12</f>
        <v>0.72922500000000001</v>
      </c>
    </row>
    <row r="15" spans="1:5" ht="15.75" x14ac:dyDescent="0.25">
      <c r="A15" s="31" t="s">
        <v>82</v>
      </c>
      <c r="B15" s="35">
        <f>B4*'Reference Data'!B5</f>
        <v>90265554</v>
      </c>
      <c r="C15" s="36">
        <f>(B15*'Reference Data'!B9*'Reference Data'!B10)/(5*60)</f>
        <v>48.141628800000007</v>
      </c>
    </row>
    <row r="16" spans="1:5" x14ac:dyDescent="0.25">
      <c r="A16" s="31" t="s">
        <v>81</v>
      </c>
      <c r="B16" s="35">
        <f>B15*10</f>
        <v>902655540</v>
      </c>
      <c r="C16" s="34">
        <f>C15*10</f>
        <v>481.41628800000007</v>
      </c>
    </row>
    <row r="18" spans="1:3" x14ac:dyDescent="0.25">
      <c r="A18" s="31" t="s">
        <v>80</v>
      </c>
      <c r="B18" s="33">
        <f>B12/B7</f>
        <v>2.0835E-4</v>
      </c>
      <c r="C18" s="32" t="s">
        <v>76</v>
      </c>
    </row>
    <row r="19" spans="1:3" x14ac:dyDescent="0.25">
      <c r="A19" s="31" t="s">
        <v>79</v>
      </c>
      <c r="B19" s="33">
        <f>B13/B8</f>
        <v>2.0835E-4</v>
      </c>
      <c r="C19" s="32" t="s">
        <v>76</v>
      </c>
    </row>
    <row r="20" spans="1:3" x14ac:dyDescent="0.25">
      <c r="A20" s="31" t="s">
        <v>100</v>
      </c>
      <c r="B20" s="33">
        <f>C14/C9</f>
        <v>2.0835E-4</v>
      </c>
      <c r="C20" s="32" t="s">
        <v>76</v>
      </c>
    </row>
    <row r="21" spans="1:3" ht="15.75" x14ac:dyDescent="0.25">
      <c r="A21" s="31" t="s">
        <v>78</v>
      </c>
      <c r="B21" s="54">
        <f>B15/B10</f>
        <v>6.5955821233164986E-6</v>
      </c>
    </row>
    <row r="22" spans="1:3" x14ac:dyDescent="0.25">
      <c r="A22" s="31" t="s">
        <v>77</v>
      </c>
      <c r="B22" s="33">
        <f>B16/B10</f>
        <v>6.5955821233164982E-5</v>
      </c>
      <c r="C22" s="32" t="s">
        <v>76</v>
      </c>
    </row>
    <row r="25" spans="1:3" x14ac:dyDescent="0.25">
      <c r="A25" s="31" t="s">
        <v>103</v>
      </c>
    </row>
    <row r="27" spans="1:3" x14ac:dyDescent="0.25">
      <c r="A27" s="29" t="s">
        <v>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workbookViewId="0">
      <selection activeCell="G43" sqref="G43"/>
    </sheetView>
  </sheetViews>
  <sheetFormatPr defaultRowHeight="15.75" x14ac:dyDescent="0.2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 x14ac:dyDescent="0.25">
      <c r="A1" s="51" t="s">
        <v>74</v>
      </c>
      <c r="B1" s="51"/>
      <c r="C1" s="51"/>
      <c r="D1" s="51"/>
      <c r="E1" s="51"/>
    </row>
    <row r="3" spans="1:5" x14ac:dyDescent="0.25">
      <c r="A3" s="29" t="s">
        <v>96</v>
      </c>
      <c r="B3" s="30">
        <f>'Reference Data'!B15</f>
        <v>50000000</v>
      </c>
    </row>
    <row r="4" spans="1:5" x14ac:dyDescent="0.25">
      <c r="A4" s="31" t="s">
        <v>72</v>
      </c>
      <c r="B4" s="40">
        <f>MAX('Transaction Details'!B3:AL3)</f>
        <v>4167</v>
      </c>
    </row>
    <row r="5" spans="1:5" x14ac:dyDescent="0.25">
      <c r="A5" s="29" t="s">
        <v>71</v>
      </c>
      <c r="B5" s="28">
        <f>E53/D53</f>
        <v>8.3339999999999985E-5</v>
      </c>
    </row>
    <row r="7" spans="1:5" ht="45.75" customHeight="1" x14ac:dyDescent="0.25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 x14ac:dyDescent="0.25">
      <c r="A8" s="53"/>
      <c r="B8" s="53"/>
      <c r="C8" s="26" t="s">
        <v>66</v>
      </c>
      <c r="D8" s="25" t="s">
        <v>65</v>
      </c>
      <c r="E8" s="25" t="s">
        <v>65</v>
      </c>
    </row>
    <row r="9" spans="1:5" x14ac:dyDescent="0.25">
      <c r="A9" s="23" t="s">
        <v>64</v>
      </c>
      <c r="B9" s="19"/>
      <c r="C9" s="18"/>
      <c r="D9" s="18"/>
      <c r="E9" s="19"/>
    </row>
    <row r="10" spans="1:5" x14ac:dyDescent="0.2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55">
        <f>D10*($B$4/$B$3)</f>
        <v>6.0004799999999999E-3</v>
      </c>
    </row>
    <row r="11" spans="1:5" x14ac:dyDescent="0.2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55">
        <f t="shared" ref="E11:E51" si="0">D11*($B$4/$B$3)</f>
        <v>1.0000800000000001E-2</v>
      </c>
    </row>
    <row r="12" spans="1:5" x14ac:dyDescent="0.2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55">
        <f t="shared" si="0"/>
        <v>1.4001119999999999E-2</v>
      </c>
    </row>
    <row r="13" spans="1:5" x14ac:dyDescent="0.2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55">
        <f t="shared" si="0"/>
        <v>1.0000800000000001E-2</v>
      </c>
    </row>
    <row r="14" spans="1:5" x14ac:dyDescent="0.25">
      <c r="A14" s="23" t="s">
        <v>59</v>
      </c>
      <c r="B14" s="19"/>
      <c r="C14" s="18"/>
      <c r="D14" s="22"/>
      <c r="E14" s="55"/>
    </row>
    <row r="15" spans="1:5" x14ac:dyDescent="0.2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55">
        <f t="shared" si="0"/>
        <v>2.0001600000000001E-2</v>
      </c>
    </row>
    <row r="16" spans="1:5" x14ac:dyDescent="0.2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55">
        <f t="shared" si="0"/>
        <v>6.0004799999999997E-2</v>
      </c>
    </row>
    <row r="17" spans="1:5" x14ac:dyDescent="0.25">
      <c r="A17" s="23" t="s">
        <v>56</v>
      </c>
      <c r="B17" s="19"/>
      <c r="C17" s="18"/>
      <c r="D17" s="22"/>
      <c r="E17" s="55"/>
    </row>
    <row r="18" spans="1:5" x14ac:dyDescent="0.2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55">
        <f t="shared" si="0"/>
        <v>2.0001600000000001E-2</v>
      </c>
    </row>
    <row r="19" spans="1:5" x14ac:dyDescent="0.2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55">
        <f t="shared" si="0"/>
        <v>2.0001600000000001E-2</v>
      </c>
    </row>
    <row r="20" spans="1:5" x14ac:dyDescent="0.2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55">
        <f t="shared" si="0"/>
        <v>4.0003200000000003E-2</v>
      </c>
    </row>
    <row r="21" spans="1:5" x14ac:dyDescent="0.25">
      <c r="A21" s="23" t="s">
        <v>52</v>
      </c>
      <c r="B21" s="19"/>
      <c r="C21" s="18"/>
      <c r="D21" s="22"/>
      <c r="E21" s="55"/>
    </row>
    <row r="22" spans="1:5" x14ac:dyDescent="0.2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55">
        <f t="shared" si="0"/>
        <v>5.0004000000000003E-3</v>
      </c>
    </row>
    <row r="23" spans="1:5" x14ac:dyDescent="0.2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55">
        <f t="shared" si="0"/>
        <v>1.0000800000000001E-2</v>
      </c>
    </row>
    <row r="24" spans="1:5" x14ac:dyDescent="0.2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55">
        <f t="shared" si="0"/>
        <v>1.0000800000000001E-2</v>
      </c>
    </row>
    <row r="25" spans="1:5" x14ac:dyDescent="0.2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55">
        <f t="shared" si="0"/>
        <v>8.0006400000000005E-2</v>
      </c>
    </row>
    <row r="26" spans="1:5" x14ac:dyDescent="0.25">
      <c r="A26" s="23" t="s">
        <v>47</v>
      </c>
      <c r="B26" s="19"/>
      <c r="C26" s="18"/>
      <c r="D26" s="22"/>
      <c r="E26" s="55"/>
    </row>
    <row r="27" spans="1:5" x14ac:dyDescent="0.2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55">
        <f t="shared" si="0"/>
        <v>2.0001600000000001E-2</v>
      </c>
    </row>
    <row r="28" spans="1:5" x14ac:dyDescent="0.25">
      <c r="A28" s="24" t="s">
        <v>45</v>
      </c>
      <c r="B28" s="19"/>
      <c r="C28" s="18"/>
      <c r="D28" s="22"/>
      <c r="E28" s="55"/>
    </row>
    <row r="29" spans="1:5" x14ac:dyDescent="0.2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55">
        <f t="shared" si="0"/>
        <v>2.0001600000000001E-2</v>
      </c>
    </row>
    <row r="30" spans="1:5" x14ac:dyDescent="0.2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55">
        <f t="shared" si="0"/>
        <v>0.16001280000000001</v>
      </c>
    </row>
    <row r="31" spans="1:5" x14ac:dyDescent="0.2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55">
        <f t="shared" si="0"/>
        <v>2.0001600000000001E-2</v>
      </c>
    </row>
    <row r="32" spans="1:5" x14ac:dyDescent="0.2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55">
        <f t="shared" si="0"/>
        <v>8.0006400000000005E-2</v>
      </c>
    </row>
    <row r="33" spans="1:5" x14ac:dyDescent="0.25">
      <c r="A33" s="24" t="s">
        <v>40</v>
      </c>
      <c r="B33" s="19"/>
      <c r="C33" s="18"/>
      <c r="D33" s="22"/>
      <c r="E33" s="55"/>
    </row>
    <row r="34" spans="1:5" x14ac:dyDescent="0.2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55">
        <f t="shared" si="0"/>
        <v>2.0001600000000001E-2</v>
      </c>
    </row>
    <row r="35" spans="1:5" x14ac:dyDescent="0.2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55">
        <f t="shared" si="0"/>
        <v>4.0003200000000003E-2</v>
      </c>
    </row>
    <row r="36" spans="1:5" x14ac:dyDescent="0.2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55">
        <f t="shared" si="0"/>
        <v>4.0003200000000003E-2</v>
      </c>
    </row>
    <row r="37" spans="1:5" x14ac:dyDescent="0.2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55">
        <f t="shared" si="0"/>
        <v>4.0003200000000003E-2</v>
      </c>
    </row>
    <row r="38" spans="1:5" x14ac:dyDescent="0.25">
      <c r="A38" s="19" t="s">
        <v>38</v>
      </c>
      <c r="B38" s="19"/>
      <c r="C38" s="18"/>
      <c r="D38" s="22"/>
      <c r="E38" s="55"/>
    </row>
    <row r="39" spans="1:5" x14ac:dyDescent="0.2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55">
        <f t="shared" si="0"/>
        <v>2.0001600000000001E-2</v>
      </c>
    </row>
    <row r="40" spans="1:5" x14ac:dyDescent="0.2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55">
        <f t="shared" si="0"/>
        <v>4.0003200000000003E-2</v>
      </c>
    </row>
    <row r="41" spans="1:5" x14ac:dyDescent="0.2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55">
        <f t="shared" si="0"/>
        <v>2.0001600000000001E-2</v>
      </c>
    </row>
    <row r="42" spans="1:5" x14ac:dyDescent="0.2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55">
        <f t="shared" si="0"/>
        <v>2.0001600000000001E-2</v>
      </c>
    </row>
    <row r="43" spans="1:5" x14ac:dyDescent="0.25">
      <c r="A43" s="23" t="s">
        <v>33</v>
      </c>
      <c r="B43" s="19"/>
      <c r="C43" s="18"/>
      <c r="D43" s="22"/>
      <c r="E43" s="55"/>
    </row>
    <row r="44" spans="1:5" x14ac:dyDescent="0.2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55">
        <f t="shared" si="0"/>
        <v>1.0000800000000001E-2</v>
      </c>
    </row>
    <row r="45" spans="1:5" x14ac:dyDescent="0.2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55">
        <f t="shared" si="0"/>
        <v>2.0001600000000001E-2</v>
      </c>
    </row>
    <row r="46" spans="1:5" x14ac:dyDescent="0.2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55">
        <f t="shared" si="0"/>
        <v>6.0004799999999997E-2</v>
      </c>
    </row>
    <row r="47" spans="1:5" x14ac:dyDescent="0.2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55">
        <f t="shared" si="0"/>
        <v>2.0001600000000001E-2</v>
      </c>
    </row>
    <row r="48" spans="1:5" x14ac:dyDescent="0.25">
      <c r="A48" s="23" t="s">
        <v>28</v>
      </c>
      <c r="B48" s="19"/>
      <c r="C48" s="18"/>
      <c r="D48" s="22"/>
      <c r="E48" s="55"/>
    </row>
    <row r="49" spans="1:5" x14ac:dyDescent="0.2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55">
        <f t="shared" si="0"/>
        <v>2.0001600000000001E-2</v>
      </c>
    </row>
    <row r="50" spans="1:5" x14ac:dyDescent="0.2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55">
        <f t="shared" si="0"/>
        <v>2.0001600000000001E-2</v>
      </c>
    </row>
    <row r="51" spans="1:5" x14ac:dyDescent="0.2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55">
        <f t="shared" si="0"/>
        <v>8.0006400000000005E-2</v>
      </c>
    </row>
    <row r="52" spans="1:5" x14ac:dyDescent="0.25">
      <c r="A52" s="19"/>
      <c r="B52" s="19"/>
      <c r="C52" s="18"/>
      <c r="D52" s="22"/>
      <c r="E52" s="21"/>
    </row>
    <row r="53" spans="1:5" x14ac:dyDescent="0.25">
      <c r="A53" s="20" t="s">
        <v>24</v>
      </c>
      <c r="B53" s="19"/>
      <c r="C53" s="18"/>
      <c r="D53" s="17">
        <f>SUM(D9:D51)</f>
        <v>12900</v>
      </c>
      <c r="E53" s="16">
        <f>SUM(E9:E51)</f>
        <v>1.0750859999999998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75" x14ac:dyDescent="0.2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 x14ac:dyDescent="0.25">
      <c r="A1" t="s">
        <v>2</v>
      </c>
      <c r="B1" s="3">
        <v>2.2799999999999998</v>
      </c>
    </row>
    <row r="2" spans="1:6" x14ac:dyDescent="0.25">
      <c r="A2" t="s">
        <v>1</v>
      </c>
      <c r="B2" s="3">
        <v>3.76</v>
      </c>
    </row>
    <row r="3" spans="1:6" x14ac:dyDescent="0.25">
      <c r="A3" t="s">
        <v>3</v>
      </c>
      <c r="B3" s="3">
        <v>70</v>
      </c>
      <c r="F3" s="2"/>
    </row>
    <row r="4" spans="1:6" x14ac:dyDescent="0.25">
      <c r="A4" t="s">
        <v>4</v>
      </c>
      <c r="B4" s="3">
        <v>30</v>
      </c>
    </row>
    <row r="5" spans="1:6" x14ac:dyDescent="0.25">
      <c r="A5" t="s">
        <v>5</v>
      </c>
      <c r="B5" s="47">
        <v>21662</v>
      </c>
      <c r="F5" s="2"/>
    </row>
    <row r="7" spans="1:6" x14ac:dyDescent="0.25">
      <c r="A7" t="s">
        <v>6</v>
      </c>
      <c r="B7" s="4">
        <v>0.06</v>
      </c>
    </row>
    <row r="8" spans="1:6" x14ac:dyDescent="0.25">
      <c r="A8" t="s">
        <v>7</v>
      </c>
      <c r="B8" s="4">
        <v>0.05</v>
      </c>
    </row>
    <row r="9" spans="1:6" x14ac:dyDescent="0.25">
      <c r="A9" t="s">
        <v>8</v>
      </c>
      <c r="B9" s="4">
        <v>0.04</v>
      </c>
    </row>
    <row r="10" spans="1:6" x14ac:dyDescent="0.25">
      <c r="A10" t="s">
        <v>9</v>
      </c>
      <c r="B10" s="8">
        <v>4.0000000000000001E-3</v>
      </c>
    </row>
    <row r="12" spans="1:6" x14ac:dyDescent="0.25">
      <c r="A12" t="s">
        <v>97</v>
      </c>
      <c r="B12" s="48">
        <v>3500</v>
      </c>
    </row>
    <row r="14" spans="1:6" x14ac:dyDescent="0.25">
      <c r="A14" s="42" t="s">
        <v>90</v>
      </c>
      <c r="B14" s="43">
        <v>20000000</v>
      </c>
    </row>
    <row r="15" spans="1:6" x14ac:dyDescent="0.25">
      <c r="A15" s="46" t="s">
        <v>95</v>
      </c>
      <c r="B15" s="43">
        <v>50000000</v>
      </c>
    </row>
    <row r="17" spans="1:2" x14ac:dyDescent="0.25">
      <c r="A17" t="s">
        <v>91</v>
      </c>
      <c r="B17" s="44">
        <v>240</v>
      </c>
    </row>
    <row r="19" spans="1:2" x14ac:dyDescent="0.25">
      <c r="A19" t="s">
        <v>94</v>
      </c>
      <c r="B19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James Longden</cp:lastModifiedBy>
  <dcterms:created xsi:type="dcterms:W3CDTF">2011-09-26T05:28:14Z</dcterms:created>
  <dcterms:modified xsi:type="dcterms:W3CDTF">2012-04-10T01:06:12Z</dcterms:modified>
</cp:coreProperties>
</file>