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autoCompressPictures="0"/>
  <bookViews>
    <workbookView xWindow="168" yWindow="96" windowWidth="20736" windowHeight="11916" tabRatio="847" activeTab="1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45621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4" l="1"/>
  <c r="B4" i="15"/>
  <c r="C10" i="15" l="1"/>
  <c r="AA5" i="13" l="1"/>
  <c r="AB5" i="13"/>
  <c r="AC5" i="13"/>
  <c r="AD5" i="13"/>
  <c r="AE5" i="13"/>
  <c r="AF5" i="13"/>
  <c r="AG5" i="13"/>
  <c r="AH5" i="13"/>
  <c r="AI5" i="13"/>
  <c r="AJ5" i="13"/>
  <c r="AK5" i="13"/>
  <c r="AL5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A12" i="13"/>
  <c r="AA13" i="13" s="1"/>
  <c r="AB12" i="13"/>
  <c r="AB13" i="13" s="1"/>
  <c r="AC12" i="13"/>
  <c r="AC13" i="13" s="1"/>
  <c r="AD12" i="13"/>
  <c r="AD13" i="13" s="1"/>
  <c r="AE12" i="13"/>
  <c r="AE14" i="13" s="1"/>
  <c r="AF12" i="13"/>
  <c r="AG12" i="13"/>
  <c r="AG14" i="13" s="1"/>
  <c r="AH12" i="13"/>
  <c r="AH13" i="13" s="1"/>
  <c r="AI12" i="13"/>
  <c r="AI13" i="13" s="1"/>
  <c r="AJ12" i="13"/>
  <c r="AK12" i="13"/>
  <c r="AK13" i="13" s="1"/>
  <c r="AL12" i="13"/>
  <c r="AL13" i="13" s="1"/>
  <c r="AE13" i="13"/>
  <c r="AF13" i="13"/>
  <c r="AJ13" i="13"/>
  <c r="AC14" i="13"/>
  <c r="AD14" i="13"/>
  <c r="AF14" i="13"/>
  <c r="AH14" i="13"/>
  <c r="AJ14" i="13"/>
  <c r="AA16" i="13"/>
  <c r="AA17" i="13" s="1"/>
  <c r="AB16" i="13"/>
  <c r="AB17" i="13" s="1"/>
  <c r="AC16" i="13"/>
  <c r="AC17" i="13" s="1"/>
  <c r="AD16" i="13"/>
  <c r="AD17" i="13" s="1"/>
  <c r="AE16" i="13"/>
  <c r="AF16" i="13"/>
  <c r="AF18" i="13" s="1"/>
  <c r="AG16" i="13"/>
  <c r="AG17" i="13" s="1"/>
  <c r="AH16" i="13"/>
  <c r="AH18" i="13" s="1"/>
  <c r="AI16" i="13"/>
  <c r="AI18" i="13" s="1"/>
  <c r="AJ16" i="13"/>
  <c r="AJ18" i="13" s="1"/>
  <c r="AK16" i="13"/>
  <c r="AK17" i="13" s="1"/>
  <c r="AL16" i="13"/>
  <c r="AL17" i="13" s="1"/>
  <c r="AE17" i="13"/>
  <c r="AH17" i="13"/>
  <c r="AI17" i="13"/>
  <c r="AE18" i="13"/>
  <c r="AA20" i="13"/>
  <c r="AA21" i="13" s="1"/>
  <c r="AB20" i="13"/>
  <c r="AB22" i="13" s="1"/>
  <c r="AC20" i="13"/>
  <c r="AC21" i="13" s="1"/>
  <c r="AD20" i="13"/>
  <c r="AD22" i="13" s="1"/>
  <c r="AE20" i="13"/>
  <c r="AE21" i="13" s="1"/>
  <c r="AF20" i="13"/>
  <c r="AG20" i="13"/>
  <c r="AH20" i="13"/>
  <c r="AI20" i="13"/>
  <c r="AJ20" i="13"/>
  <c r="AK20" i="13"/>
  <c r="AK21" i="13" s="1"/>
  <c r="AL20" i="13"/>
  <c r="AL21" i="13" s="1"/>
  <c r="AF21" i="13"/>
  <c r="AG21" i="13"/>
  <c r="AH21" i="13"/>
  <c r="AI21" i="13"/>
  <c r="AJ21" i="13"/>
  <c r="AC22" i="13"/>
  <c r="AF22" i="13"/>
  <c r="AG22" i="13"/>
  <c r="AH22" i="13"/>
  <c r="AI22" i="13"/>
  <c r="AJ22" i="13"/>
  <c r="AK22" i="13" l="1"/>
  <c r="AA14" i="13"/>
  <c r="AD21" i="13"/>
  <c r="AC18" i="13"/>
  <c r="AL18" i="13"/>
  <c r="AL22" i="13"/>
  <c r="AL14" i="13"/>
  <c r="AK18" i="13"/>
  <c r="AK14" i="13"/>
  <c r="AJ17" i="13"/>
  <c r="AI14" i="13"/>
  <c r="AG13" i="13"/>
  <c r="AG18" i="13"/>
  <c r="AF17" i="13"/>
  <c r="AE22" i="13"/>
  <c r="AD18" i="13"/>
  <c r="AA18" i="13"/>
  <c r="AA22" i="13"/>
  <c r="AB18" i="13"/>
  <c r="AB21" i="13"/>
  <c r="AB14" i="13"/>
  <c r="D8" i="13"/>
  <c r="P8" i="13" s="1"/>
  <c r="E8" i="13"/>
  <c r="Q8" i="13" s="1"/>
  <c r="F8" i="13"/>
  <c r="R8" i="13" s="1"/>
  <c r="G8" i="13"/>
  <c r="S8" i="13" s="1"/>
  <c r="H8" i="13"/>
  <c r="T9" i="13" s="1"/>
  <c r="I8" i="13"/>
  <c r="U8" i="13" s="1"/>
  <c r="J8" i="13"/>
  <c r="V8" i="13" s="1"/>
  <c r="K8" i="13"/>
  <c r="W9" i="13" s="1"/>
  <c r="L8" i="13"/>
  <c r="X9" i="13" s="1"/>
  <c r="M8" i="13"/>
  <c r="Y8" i="13" s="1"/>
  <c r="N8" i="13"/>
  <c r="Z8" i="13" s="1"/>
  <c r="C8" i="13"/>
  <c r="Z9" i="13" l="1"/>
  <c r="AL9" i="13" s="1"/>
  <c r="AE8" i="13"/>
  <c r="S9" i="13"/>
  <c r="AE9" i="13" s="1"/>
  <c r="R9" i="13"/>
  <c r="AD8" i="13" s="1"/>
  <c r="T8" i="13"/>
  <c r="V9" i="13"/>
  <c r="AH8" i="13" s="1"/>
  <c r="W8" i="13"/>
  <c r="X8" i="13"/>
  <c r="Y9" i="13"/>
  <c r="AK8" i="13" s="1"/>
  <c r="U9" i="13"/>
  <c r="AG8" i="13" s="1"/>
  <c r="Q9" i="13"/>
  <c r="AC9" i="13" s="1"/>
  <c r="C9" i="15"/>
  <c r="AG9" i="13" l="1"/>
  <c r="AL8" i="13"/>
  <c r="AL10" i="13" s="1"/>
  <c r="AK9" i="13"/>
  <c r="AK10" i="13" s="1"/>
  <c r="AJ9" i="13"/>
  <c r="AJ8" i="13"/>
  <c r="AI9" i="13"/>
  <c r="AI8" i="13"/>
  <c r="AH9" i="13"/>
  <c r="AH10" i="13" s="1"/>
  <c r="AG10" i="13"/>
  <c r="AF9" i="13"/>
  <c r="AF8" i="13"/>
  <c r="AD9" i="13"/>
  <c r="AD10" i="13" s="1"/>
  <c r="AC8" i="13"/>
  <c r="AC10" i="13" s="1"/>
  <c r="AE10" i="13"/>
  <c r="B3" i="14"/>
  <c r="AI10" i="13" l="1"/>
  <c r="AJ10" i="13"/>
  <c r="AF10" i="13"/>
  <c r="B10" i="15"/>
  <c r="D11" i="14" l="1"/>
  <c r="D12" i="14"/>
  <c r="D13" i="14"/>
  <c r="D15" i="14"/>
  <c r="D16" i="14"/>
  <c r="D18" i="14"/>
  <c r="D19" i="14"/>
  <c r="D20" i="14"/>
  <c r="D22" i="14"/>
  <c r="D23" i="14"/>
  <c r="D24" i="14"/>
  <c r="D25" i="14"/>
  <c r="D27" i="14"/>
  <c r="D29" i="14"/>
  <c r="D30" i="14"/>
  <c r="D31" i="14"/>
  <c r="D32" i="14"/>
  <c r="D34" i="14"/>
  <c r="D35" i="14"/>
  <c r="D36" i="14"/>
  <c r="D37" i="14"/>
  <c r="D39" i="14"/>
  <c r="D40" i="14"/>
  <c r="D41" i="14"/>
  <c r="D42" i="14"/>
  <c r="D44" i="14"/>
  <c r="D45" i="14"/>
  <c r="D46" i="14"/>
  <c r="D47" i="14"/>
  <c r="D49" i="14"/>
  <c r="D50" i="14"/>
  <c r="D51" i="14"/>
  <c r="D10" i="14"/>
  <c r="B3" i="15"/>
  <c r="B7" i="15" s="1"/>
  <c r="C7" i="15" s="1"/>
  <c r="B8" i="15" l="1"/>
  <c r="C8" i="15" s="1"/>
  <c r="C14" i="15"/>
  <c r="B20" i="15" s="1"/>
  <c r="B13" i="15" l="1"/>
  <c r="C13" i="15" s="1"/>
  <c r="B15" i="15"/>
  <c r="C15" i="15" s="1"/>
  <c r="B12" i="15"/>
  <c r="C12" i="15" s="1"/>
  <c r="C16" i="15" l="1"/>
  <c r="E10" i="14"/>
  <c r="E11" i="14"/>
  <c r="E12" i="14"/>
  <c r="E13" i="14"/>
  <c r="E15" i="14"/>
  <c r="E16" i="14"/>
  <c r="E18" i="14"/>
  <c r="E19" i="14"/>
  <c r="E20" i="14"/>
  <c r="E22" i="14"/>
  <c r="E23" i="14"/>
  <c r="E24" i="14"/>
  <c r="E25" i="14"/>
  <c r="E27" i="14"/>
  <c r="E29" i="14"/>
  <c r="E30" i="14"/>
  <c r="E31" i="14"/>
  <c r="E32" i="14"/>
  <c r="E34" i="14"/>
  <c r="E35" i="14"/>
  <c r="E36" i="14"/>
  <c r="E37" i="14"/>
  <c r="E39" i="14"/>
  <c r="E40" i="14"/>
  <c r="E41" i="14"/>
  <c r="E42" i="14"/>
  <c r="E44" i="14"/>
  <c r="E45" i="14"/>
  <c r="E46" i="14"/>
  <c r="E47" i="14"/>
  <c r="E49" i="14"/>
  <c r="E50" i="14"/>
  <c r="E51" i="14"/>
  <c r="B8" i="13"/>
  <c r="O8" i="13" l="1"/>
  <c r="O9" i="13"/>
  <c r="P9" i="13"/>
  <c r="B18" i="15"/>
  <c r="B19" i="15"/>
  <c r="B21" i="15"/>
  <c r="B16" i="15"/>
  <c r="B22" i="15" s="1"/>
  <c r="D53" i="14"/>
  <c r="AB9" i="13" l="1"/>
  <c r="AB8" i="13"/>
  <c r="AA8" i="13"/>
  <c r="AA9" i="13"/>
  <c r="E53" i="14"/>
  <c r="B5" i="14" s="1"/>
  <c r="AB10" i="13" l="1"/>
  <c r="AA10" i="13"/>
  <c r="B20" i="13"/>
  <c r="B5" i="13"/>
  <c r="B16" i="13"/>
  <c r="B6" i="13"/>
  <c r="B12" i="13"/>
  <c r="C20" i="13" l="1"/>
  <c r="C6" i="13"/>
  <c r="C5" i="13"/>
  <c r="C16" i="13"/>
  <c r="C12" i="13"/>
  <c r="B18" i="13"/>
  <c r="B17" i="13"/>
  <c r="B14" i="13"/>
  <c r="B10" i="13"/>
  <c r="B13" i="13"/>
  <c r="B22" i="13"/>
  <c r="B21" i="13"/>
  <c r="C18" i="13" l="1"/>
  <c r="C17" i="13"/>
  <c r="D20" i="13"/>
  <c r="D6" i="13"/>
  <c r="D5" i="13"/>
  <c r="D16" i="13"/>
  <c r="D12" i="13"/>
  <c r="C10" i="13"/>
  <c r="C13" i="13"/>
  <c r="C14" i="13"/>
  <c r="C22" i="13"/>
  <c r="C21" i="13"/>
  <c r="D17" i="13" l="1"/>
  <c r="D18" i="13"/>
  <c r="E16" i="13"/>
  <c r="E12" i="13"/>
  <c r="E20" i="13"/>
  <c r="E6" i="13"/>
  <c r="E5" i="13"/>
  <c r="D14" i="13"/>
  <c r="D10" i="13"/>
  <c r="D13" i="13"/>
  <c r="D22" i="13"/>
  <c r="D21" i="13"/>
  <c r="E21" i="13" l="1"/>
  <c r="E22" i="13"/>
  <c r="E13" i="13"/>
  <c r="E10" i="13"/>
  <c r="E14" i="13"/>
  <c r="F12" i="13"/>
  <c r="F5" i="13"/>
  <c r="F16" i="13"/>
  <c r="F20" i="13"/>
  <c r="F6" i="13"/>
  <c r="E17" i="13"/>
  <c r="E18" i="13"/>
  <c r="F18" i="13" l="1"/>
  <c r="F17" i="13"/>
  <c r="G20" i="13"/>
  <c r="G6" i="13"/>
  <c r="G5" i="13"/>
  <c r="G12" i="13"/>
  <c r="G16" i="13"/>
  <c r="F10" i="13"/>
  <c r="F13" i="13"/>
  <c r="F14" i="13"/>
  <c r="F22" i="13"/>
  <c r="F21" i="13"/>
  <c r="G22" i="13" l="1"/>
  <c r="G21" i="13"/>
  <c r="G13" i="13"/>
  <c r="G14" i="13"/>
  <c r="G10" i="13"/>
  <c r="H20" i="13"/>
  <c r="H6" i="13"/>
  <c r="H5" i="13"/>
  <c r="H16" i="13"/>
  <c r="H12" i="13"/>
  <c r="G18" i="13"/>
  <c r="G17" i="13"/>
  <c r="I16" i="13" l="1"/>
  <c r="I12" i="13"/>
  <c r="I20" i="13"/>
  <c r="I6" i="13"/>
  <c r="I5" i="13"/>
  <c r="H14" i="13"/>
  <c r="H10" i="13"/>
  <c r="H13" i="13"/>
  <c r="H21" i="13"/>
  <c r="H22" i="13"/>
  <c r="H17" i="13"/>
  <c r="H18" i="13"/>
  <c r="I21" i="13" l="1"/>
  <c r="I22" i="13"/>
  <c r="I14" i="13"/>
  <c r="I13" i="13"/>
  <c r="I10" i="13"/>
  <c r="J12" i="13"/>
  <c r="J16" i="13"/>
  <c r="J20" i="13"/>
  <c r="J6" i="13"/>
  <c r="J5" i="13"/>
  <c r="I17" i="13"/>
  <c r="I18" i="13"/>
  <c r="K20" i="13" l="1"/>
  <c r="K6" i="13"/>
  <c r="K5" i="13"/>
  <c r="K16" i="13"/>
  <c r="K12" i="13"/>
  <c r="J13" i="13"/>
  <c r="J10" i="13"/>
  <c r="J14" i="13"/>
  <c r="J22" i="13"/>
  <c r="J21" i="13"/>
  <c r="J18" i="13"/>
  <c r="J17" i="13"/>
  <c r="K10" i="13" l="1"/>
  <c r="K13" i="13"/>
  <c r="K14" i="13"/>
  <c r="K22" i="13"/>
  <c r="K21" i="13"/>
  <c r="K18" i="13"/>
  <c r="K17" i="13"/>
  <c r="L20" i="13"/>
  <c r="L6" i="13"/>
  <c r="L5" i="13"/>
  <c r="L16" i="13"/>
  <c r="L12" i="13"/>
  <c r="L14" i="13" l="1"/>
  <c r="L10" i="13"/>
  <c r="L13" i="13"/>
  <c r="L22" i="13"/>
  <c r="L21" i="13"/>
  <c r="L17" i="13"/>
  <c r="L18" i="13"/>
  <c r="M16" i="13"/>
  <c r="M12" i="13"/>
  <c r="M20" i="13"/>
  <c r="M6" i="13"/>
  <c r="M5" i="13"/>
  <c r="M22" i="13" l="1"/>
  <c r="M21" i="13"/>
  <c r="M10" i="13"/>
  <c r="M14" i="13"/>
  <c r="M13" i="13"/>
  <c r="M17" i="13"/>
  <c r="M18" i="13"/>
  <c r="N12" i="13"/>
  <c r="N20" i="13"/>
  <c r="N6" i="13"/>
  <c r="N5" i="13"/>
  <c r="N16" i="13"/>
  <c r="N22" i="13" l="1"/>
  <c r="N21" i="13"/>
  <c r="N18" i="13"/>
  <c r="N17" i="13"/>
  <c r="N13" i="13"/>
  <c r="N14" i="13"/>
  <c r="N10" i="13"/>
  <c r="O20" i="13" l="1"/>
  <c r="O6" i="13"/>
  <c r="O5" i="13"/>
  <c r="O12" i="13"/>
  <c r="O16" i="13"/>
  <c r="P20" i="13" l="1"/>
  <c r="P6" i="13"/>
  <c r="P5" i="13"/>
  <c r="P16" i="13"/>
  <c r="P12" i="13"/>
  <c r="O17" i="13"/>
  <c r="O18" i="13"/>
  <c r="O22" i="13"/>
  <c r="O21" i="13"/>
  <c r="O10" i="13"/>
  <c r="O13" i="13"/>
  <c r="O14" i="13"/>
  <c r="P17" i="13" l="1"/>
  <c r="P18" i="13"/>
  <c r="Q16" i="13"/>
  <c r="Q12" i="13"/>
  <c r="Q20" i="13"/>
  <c r="Q5" i="13"/>
  <c r="Q6" i="13"/>
  <c r="P14" i="13"/>
  <c r="P13" i="13"/>
  <c r="P10" i="13"/>
  <c r="P21" i="13"/>
  <c r="P22" i="13"/>
  <c r="Q22" i="13" l="1"/>
  <c r="Q21" i="13"/>
  <c r="Q10" i="13"/>
  <c r="Q14" i="13"/>
  <c r="Q13" i="13"/>
  <c r="R12" i="13"/>
  <c r="R16" i="13"/>
  <c r="R20" i="13"/>
  <c r="R6" i="13"/>
  <c r="R5" i="13"/>
  <c r="Q17" i="13"/>
  <c r="Q18" i="13"/>
  <c r="S20" i="13" l="1"/>
  <c r="S6" i="13"/>
  <c r="S5" i="13"/>
  <c r="S16" i="13"/>
  <c r="S12" i="13"/>
  <c r="R22" i="13"/>
  <c r="R21" i="13"/>
  <c r="R18" i="13"/>
  <c r="R17" i="13"/>
  <c r="R13" i="13"/>
  <c r="R10" i="13"/>
  <c r="R14" i="13"/>
  <c r="S18" i="13" l="1"/>
  <c r="S17" i="13"/>
  <c r="T20" i="13"/>
  <c r="T6" i="13"/>
  <c r="T5" i="13"/>
  <c r="T16" i="13"/>
  <c r="T12" i="13"/>
  <c r="S10" i="13"/>
  <c r="S13" i="13"/>
  <c r="S14" i="13"/>
  <c r="S22" i="13"/>
  <c r="S21" i="13"/>
  <c r="T17" i="13" l="1"/>
  <c r="T18" i="13"/>
  <c r="U16" i="13"/>
  <c r="U12" i="13"/>
  <c r="U20" i="13"/>
  <c r="U6" i="13"/>
  <c r="U5" i="13"/>
  <c r="T14" i="13"/>
  <c r="T10" i="13"/>
  <c r="T13" i="13"/>
  <c r="T22" i="13"/>
  <c r="T21" i="13"/>
  <c r="U22" i="13" l="1"/>
  <c r="U21" i="13"/>
  <c r="V12" i="13"/>
  <c r="V5" i="13"/>
  <c r="V16" i="13"/>
  <c r="V20" i="13"/>
  <c r="V6" i="13"/>
  <c r="U10" i="13"/>
  <c r="U13" i="13"/>
  <c r="U14" i="13"/>
  <c r="U17" i="13"/>
  <c r="U18" i="13"/>
  <c r="V22" i="13" l="1"/>
  <c r="V21" i="13"/>
  <c r="V18" i="13"/>
  <c r="V17" i="13"/>
  <c r="W20" i="13"/>
  <c r="W6" i="13"/>
  <c r="W5" i="13"/>
  <c r="W12" i="13"/>
  <c r="W16" i="13"/>
  <c r="V10" i="13"/>
  <c r="V13" i="13"/>
  <c r="V14" i="13"/>
  <c r="W18" i="13" l="1"/>
  <c r="W17" i="13"/>
  <c r="W22" i="13"/>
  <c r="W21" i="13"/>
  <c r="W13" i="13"/>
  <c r="W14" i="13"/>
  <c r="W10" i="13"/>
  <c r="X20" i="13"/>
  <c r="X6" i="13"/>
  <c r="X5" i="13"/>
  <c r="X16" i="13"/>
  <c r="X12" i="13"/>
  <c r="Y16" i="13" l="1"/>
  <c r="Y12" i="13"/>
  <c r="Y20" i="13"/>
  <c r="Y6" i="13"/>
  <c r="Y5" i="13"/>
  <c r="X14" i="13"/>
  <c r="X10" i="13"/>
  <c r="X13" i="13"/>
  <c r="X21" i="13"/>
  <c r="X22" i="13"/>
  <c r="X17" i="13"/>
  <c r="X18" i="13"/>
  <c r="Z12" i="13" l="1"/>
  <c r="Z16" i="13"/>
  <c r="Z20" i="13"/>
  <c r="Z6" i="13"/>
  <c r="Z5" i="13"/>
  <c r="Y21" i="13"/>
  <c r="Y22" i="13"/>
  <c r="Y14" i="13"/>
  <c r="Y10" i="13"/>
  <c r="Y13" i="13"/>
  <c r="Y17" i="13"/>
  <c r="Y18" i="13"/>
  <c r="Z13" i="13" l="1"/>
  <c r="Z10" i="13"/>
  <c r="Z14" i="13"/>
  <c r="Z18" i="13"/>
  <c r="Z17" i="13"/>
  <c r="Z22" i="13"/>
  <c r="Z21" i="13"/>
</calcChain>
</file>

<file path=xl/sharedStrings.xml><?xml version="1.0" encoding="utf-8"?>
<sst xmlns="http://schemas.openxmlformats.org/spreadsheetml/2006/main" count="114" uniqueCount="105">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</sst>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  <numFmt numFmtId="169" formatCode="0.0000%"/>
    <numFmt numFmtId="170" formatCode="0.00000%"/>
    <numFmt numFmtId="171" formatCode="#,##0.0000_ ;\-#,##0.0000\ 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43" fontId="0" fillId="0" borderId="0" xfId="1" applyNumberFormat="1" applyFont="1"/>
    <xf numFmtId="168" fontId="0" fillId="4" borderId="0" xfId="2" applyNumberFormat="1" applyFont="1" applyFill="1"/>
    <xf numFmtId="165" fontId="0" fillId="2" borderId="0" xfId="1" applyNumberFormat="1" applyFont="1" applyFill="1"/>
    <xf numFmtId="9" fontId="0" fillId="2" borderId="0" xfId="0" applyNumberFormat="1" applyFill="1"/>
    <xf numFmtId="165" fontId="0" fillId="0" borderId="0" xfId="0" applyNumberFormat="1"/>
    <xf numFmtId="165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5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4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0" fontId="9" fillId="0" borderId="0" xfId="50" applyFont="1"/>
    <xf numFmtId="165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43" fontId="3" fillId="0" borderId="0" xfId="50" applyNumberFormat="1"/>
    <xf numFmtId="165" fontId="3" fillId="0" borderId="0" xfId="50" applyNumberFormat="1"/>
    <xf numFmtId="164" fontId="0" fillId="0" borderId="0" xfId="52" applyNumberFormat="1" applyFont="1"/>
    <xf numFmtId="165" fontId="0" fillId="0" borderId="0" xfId="52" applyNumberFormat="1" applyFont="1"/>
    <xf numFmtId="9" fontId="0" fillId="0" borderId="0" xfId="51" applyFont="1" applyFill="1"/>
    <xf numFmtId="165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5" fontId="0" fillId="5" borderId="0" xfId="52" applyNumberFormat="1" applyFont="1" applyFill="1"/>
    <xf numFmtId="0" fontId="0" fillId="5" borderId="0" xfId="0" applyFill="1"/>
    <xf numFmtId="165" fontId="3" fillId="5" borderId="0" xfId="50" applyNumberFormat="1" applyFill="1"/>
    <xf numFmtId="0" fontId="2" fillId="0" borderId="0" xfId="0" applyFont="1"/>
    <xf numFmtId="165" fontId="0" fillId="3" borderId="0" xfId="1" applyNumberFormat="1" applyFont="1" applyFill="1"/>
    <xf numFmtId="165" fontId="0" fillId="4" borderId="0" xfId="1" applyNumberFormat="1" applyFont="1" applyFill="1"/>
    <xf numFmtId="165" fontId="0" fillId="0" borderId="0" xfId="52" applyNumberFormat="1" applyFont="1" applyFill="1" applyAlignment="1">
      <alignment horizontal="right"/>
    </xf>
    <xf numFmtId="165" fontId="1" fillId="0" borderId="0" xfId="50" applyNumberFormat="1" applyFont="1" applyAlignment="1">
      <alignment horizontal="right"/>
    </xf>
    <xf numFmtId="169" fontId="10" fillId="0" borderId="0" xfId="51" applyNumberFormat="1" applyFont="1"/>
    <xf numFmtId="169" fontId="0" fillId="0" borderId="0" xfId="51" applyNumberFormat="1" applyFont="1"/>
    <xf numFmtId="170" fontId="0" fillId="0" borderId="0" xfId="51" applyNumberFormat="1" applyFont="1"/>
    <xf numFmtId="171" fontId="3" fillId="0" borderId="1" xfId="50" applyNumberFormat="1" applyBorder="1"/>
    <xf numFmtId="171" fontId="3" fillId="0" borderId="1" xfId="50" applyNumberFormat="1" applyFill="1" applyBorder="1"/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zoomScaleNormal="100" workbookViewId="0">
      <selection activeCell="AJ32" sqref="AJ32"/>
    </sheetView>
  </sheetViews>
  <sheetFormatPr defaultRowHeight="15.6" x14ac:dyDescent="0.3"/>
  <cols>
    <col min="1" max="1" width="30.69921875" bestFit="1" customWidth="1"/>
    <col min="2" max="5" width="11.09765625" bestFit="1" customWidth="1"/>
    <col min="6" max="11" width="12.09765625" bestFit="1" customWidth="1"/>
    <col min="12" max="17" width="13.69921875" bestFit="1" customWidth="1"/>
    <col min="18" max="22" width="14.69921875" bestFit="1" customWidth="1"/>
    <col min="23" max="26" width="15.69921875" bestFit="1" customWidth="1"/>
    <col min="27" max="38" width="15.69921875" customWidth="1"/>
  </cols>
  <sheetData>
    <row r="1" spans="1:38" s="5" customFormat="1" ht="31.2" x14ac:dyDescent="0.3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 ht="31.2" x14ac:dyDescent="0.3">
      <c r="A3" s="13" t="s">
        <v>23</v>
      </c>
      <c r="B3" s="9">
        <v>0</v>
      </c>
      <c r="C3" s="9">
        <v>4</v>
      </c>
      <c r="D3" s="9">
        <v>4</v>
      </c>
      <c r="E3" s="9">
        <v>4</v>
      </c>
      <c r="F3" s="9">
        <v>4</v>
      </c>
      <c r="G3" s="9">
        <v>5</v>
      </c>
      <c r="H3" s="9">
        <v>5</v>
      </c>
      <c r="I3" s="9">
        <v>4</v>
      </c>
      <c r="J3" s="9">
        <v>4</v>
      </c>
      <c r="K3" s="9">
        <v>4</v>
      </c>
      <c r="L3" s="9">
        <v>4</v>
      </c>
      <c r="M3" s="9">
        <v>4</v>
      </c>
      <c r="N3" s="9">
        <v>4</v>
      </c>
      <c r="O3" s="9">
        <v>16</v>
      </c>
      <c r="P3" s="9">
        <v>16</v>
      </c>
      <c r="Q3" s="9">
        <v>16</v>
      </c>
      <c r="R3" s="9">
        <v>17</v>
      </c>
      <c r="S3" s="9">
        <v>17</v>
      </c>
      <c r="T3" s="9">
        <v>17</v>
      </c>
      <c r="U3" s="9">
        <v>17</v>
      </c>
      <c r="V3" s="9">
        <v>17</v>
      </c>
      <c r="W3" s="9">
        <v>17</v>
      </c>
      <c r="X3" s="9">
        <v>17</v>
      </c>
      <c r="Y3" s="9">
        <v>17</v>
      </c>
      <c r="Z3" s="9">
        <v>16</v>
      </c>
      <c r="AA3" s="9">
        <v>41</v>
      </c>
      <c r="AB3" s="9">
        <v>41</v>
      </c>
      <c r="AC3" s="9">
        <v>42</v>
      </c>
      <c r="AD3" s="9">
        <v>42</v>
      </c>
      <c r="AE3" s="9">
        <v>42</v>
      </c>
      <c r="AF3" s="9">
        <v>42</v>
      </c>
      <c r="AG3" s="9">
        <v>42</v>
      </c>
      <c r="AH3" s="9">
        <v>42</v>
      </c>
      <c r="AI3" s="9">
        <v>42</v>
      </c>
      <c r="AJ3" s="9">
        <v>42</v>
      </c>
      <c r="AK3" s="9">
        <v>41</v>
      </c>
      <c r="AL3" s="9">
        <v>41</v>
      </c>
    </row>
    <row r="5" spans="1:38" x14ac:dyDescent="0.3">
      <c r="A5" t="s">
        <v>16</v>
      </c>
      <c r="B5" s="2">
        <f>ROUNDUP(B3*'Reference Data'!$B$2,0)</f>
        <v>0</v>
      </c>
      <c r="C5" s="2">
        <f>ROUNDUP(C3*'Reference Data'!$B$2,0)</f>
        <v>16</v>
      </c>
      <c r="D5" s="2">
        <f>ROUNDUP(D3*'Reference Data'!$B$2,0)</f>
        <v>16</v>
      </c>
      <c r="E5" s="2">
        <f>ROUNDUP(E3*'Reference Data'!$B$2,0)</f>
        <v>16</v>
      </c>
      <c r="F5" s="2">
        <f>ROUNDUP(F3*'Reference Data'!$B$2,0)</f>
        <v>16</v>
      </c>
      <c r="G5" s="2">
        <f>ROUNDUP(G3*'Reference Data'!$B$2,0)</f>
        <v>19</v>
      </c>
      <c r="H5" s="2">
        <f>ROUNDUP(H3*'Reference Data'!$B$2,0)</f>
        <v>19</v>
      </c>
      <c r="I5" s="2">
        <f>ROUNDUP(I3*'Reference Data'!$B$2,0)</f>
        <v>16</v>
      </c>
      <c r="J5" s="2">
        <f>ROUNDUP(J3*'Reference Data'!$B$2,0)</f>
        <v>16</v>
      </c>
      <c r="K5" s="2">
        <f>ROUNDUP(K3*'Reference Data'!$B$2,0)</f>
        <v>16</v>
      </c>
      <c r="L5" s="2">
        <f>ROUNDUP(L3*'Reference Data'!$B$2,0)</f>
        <v>16</v>
      </c>
      <c r="M5" s="2">
        <f>ROUNDUP(M3*'Reference Data'!$B$2,0)</f>
        <v>16</v>
      </c>
      <c r="N5" s="2">
        <f>ROUNDUP(N3*'Reference Data'!$B$2,0)</f>
        <v>16</v>
      </c>
      <c r="O5" s="2">
        <f>ROUNDUP(O3*'Reference Data'!$B$2,0)</f>
        <v>61</v>
      </c>
      <c r="P5" s="2">
        <f>ROUNDUP(P3*'Reference Data'!$B$2,0)</f>
        <v>61</v>
      </c>
      <c r="Q5" s="2">
        <f>ROUNDUP(Q3*'Reference Data'!$B$2,0)</f>
        <v>61</v>
      </c>
      <c r="R5" s="2">
        <f>ROUNDUP(R3*'Reference Data'!$B$2,0)</f>
        <v>64</v>
      </c>
      <c r="S5" s="2">
        <f>ROUNDUP(S3*'Reference Data'!$B$2,0)</f>
        <v>64</v>
      </c>
      <c r="T5" s="2">
        <f>ROUNDUP(T3*'Reference Data'!$B$2,0)</f>
        <v>64</v>
      </c>
      <c r="U5" s="2">
        <f>ROUNDUP(U3*'Reference Data'!$B$2,0)</f>
        <v>64</v>
      </c>
      <c r="V5" s="2">
        <f>ROUNDUP(V3*'Reference Data'!$B$2,0)</f>
        <v>64</v>
      </c>
      <c r="W5" s="2">
        <f>ROUNDUP(W3*'Reference Data'!$B$2,0)</f>
        <v>64</v>
      </c>
      <c r="X5" s="2">
        <f>ROUNDUP(X3*'Reference Data'!$B$2,0)</f>
        <v>64</v>
      </c>
      <c r="Y5" s="2">
        <f>ROUNDUP(Y3*'Reference Data'!$B$2,0)</f>
        <v>64</v>
      </c>
      <c r="Z5" s="2">
        <f>ROUNDUP(Z3*'Reference Data'!$B$2,0)</f>
        <v>61</v>
      </c>
      <c r="AA5" s="2">
        <f>ROUNDUP(AA3*'Reference Data'!$B$2,0)</f>
        <v>155</v>
      </c>
      <c r="AB5" s="2">
        <f>ROUNDUP(AB3*'Reference Data'!$B$2,0)</f>
        <v>155</v>
      </c>
      <c r="AC5" s="2">
        <f>ROUNDUP(AC3*'Reference Data'!$B$2,0)</f>
        <v>158</v>
      </c>
      <c r="AD5" s="2">
        <f>ROUNDUP(AD3*'Reference Data'!$B$2,0)</f>
        <v>158</v>
      </c>
      <c r="AE5" s="2">
        <f>ROUNDUP(AE3*'Reference Data'!$B$2,0)</f>
        <v>158</v>
      </c>
      <c r="AF5" s="2">
        <f>ROUNDUP(AF3*'Reference Data'!$B$2,0)</f>
        <v>158</v>
      </c>
      <c r="AG5" s="2">
        <f>ROUNDUP(AG3*'Reference Data'!$B$2,0)</f>
        <v>158</v>
      </c>
      <c r="AH5" s="2">
        <f>ROUNDUP(AH3*'Reference Data'!$B$2,0)</f>
        <v>158</v>
      </c>
      <c r="AI5" s="2">
        <f>ROUNDUP(AI3*'Reference Data'!$B$2,0)</f>
        <v>158</v>
      </c>
      <c r="AJ5" s="2">
        <f>ROUNDUP(AJ3*'Reference Data'!$B$2,0)</f>
        <v>158</v>
      </c>
      <c r="AK5" s="2">
        <f>ROUNDUP(AK3*'Reference Data'!$B$2,0)</f>
        <v>155</v>
      </c>
      <c r="AL5" s="2">
        <f>ROUNDUP(AL3*'Reference Data'!$B$2,0)</f>
        <v>155</v>
      </c>
    </row>
    <row r="6" spans="1:38" x14ac:dyDescent="0.3">
      <c r="A6" t="s">
        <v>17</v>
      </c>
      <c r="B6" s="2">
        <f>ROUNDUP(B3*'Reference Data'!$B$1,0)</f>
        <v>0</v>
      </c>
      <c r="C6" s="2">
        <f>ROUNDUP(C3*'Reference Data'!$B$1,0)</f>
        <v>10</v>
      </c>
      <c r="D6" s="2">
        <f>ROUNDUP(D3*'Reference Data'!$B$1,0)</f>
        <v>10</v>
      </c>
      <c r="E6" s="2">
        <f>ROUNDUP(E3*'Reference Data'!$B$1,0)</f>
        <v>10</v>
      </c>
      <c r="F6" s="2">
        <f>ROUNDUP(F3*'Reference Data'!$B$1,0)</f>
        <v>10</v>
      </c>
      <c r="G6" s="2">
        <f>ROUNDUP(G3*'Reference Data'!$B$1,0)</f>
        <v>12</v>
      </c>
      <c r="H6" s="2">
        <f>ROUNDUP(H3*'Reference Data'!$B$1,0)</f>
        <v>12</v>
      </c>
      <c r="I6" s="2">
        <f>ROUNDUP(I3*'Reference Data'!$B$1,0)</f>
        <v>10</v>
      </c>
      <c r="J6" s="2">
        <f>ROUNDUP(J3*'Reference Data'!$B$1,0)</f>
        <v>10</v>
      </c>
      <c r="K6" s="2">
        <f>ROUNDUP(K3*'Reference Data'!$B$1,0)</f>
        <v>10</v>
      </c>
      <c r="L6" s="2">
        <f>ROUNDUP(L3*'Reference Data'!$B$1,0)</f>
        <v>10</v>
      </c>
      <c r="M6" s="2">
        <f>ROUNDUP(M3*'Reference Data'!$B$1,0)</f>
        <v>10</v>
      </c>
      <c r="N6" s="2">
        <f>ROUNDUP(N3*'Reference Data'!$B$1,0)</f>
        <v>10</v>
      </c>
      <c r="O6" s="2">
        <f>ROUNDUP(O3*'Reference Data'!$B$1,0)</f>
        <v>37</v>
      </c>
      <c r="P6" s="2">
        <f>ROUNDUP(P3*'Reference Data'!$B$1,0)</f>
        <v>37</v>
      </c>
      <c r="Q6" s="2">
        <f>ROUNDUP(Q3*'Reference Data'!$B$1,0)</f>
        <v>37</v>
      </c>
      <c r="R6" s="2">
        <f>ROUNDUP(R3*'Reference Data'!$B$1,0)</f>
        <v>39</v>
      </c>
      <c r="S6" s="2">
        <f>ROUNDUP(S3*'Reference Data'!$B$1,0)</f>
        <v>39</v>
      </c>
      <c r="T6" s="2">
        <f>ROUNDUP(T3*'Reference Data'!$B$1,0)</f>
        <v>39</v>
      </c>
      <c r="U6" s="2">
        <f>ROUNDUP(U3*'Reference Data'!$B$1,0)</f>
        <v>39</v>
      </c>
      <c r="V6" s="2">
        <f>ROUNDUP(V3*'Reference Data'!$B$1,0)</f>
        <v>39</v>
      </c>
      <c r="W6" s="2">
        <f>ROUNDUP(W3*'Reference Data'!$B$1,0)</f>
        <v>39</v>
      </c>
      <c r="X6" s="2">
        <f>ROUNDUP(X3*'Reference Data'!$B$1,0)</f>
        <v>39</v>
      </c>
      <c r="Y6" s="2">
        <f>ROUNDUP(Y3*'Reference Data'!$B$1,0)</f>
        <v>39</v>
      </c>
      <c r="Z6" s="2">
        <f>ROUNDUP(Z3*'Reference Data'!$B$1,0)</f>
        <v>37</v>
      </c>
      <c r="AA6" s="2">
        <f>ROUNDUP(AA3*'Reference Data'!$B$1,0)</f>
        <v>94</v>
      </c>
      <c r="AB6" s="2">
        <f>ROUNDUP(AB3*'Reference Data'!$B$1,0)</f>
        <v>94</v>
      </c>
      <c r="AC6" s="2">
        <f>ROUNDUP(AC3*'Reference Data'!$B$1,0)</f>
        <v>96</v>
      </c>
      <c r="AD6" s="2">
        <f>ROUNDUP(AD3*'Reference Data'!$B$1,0)</f>
        <v>96</v>
      </c>
      <c r="AE6" s="2">
        <f>ROUNDUP(AE3*'Reference Data'!$B$1,0)</f>
        <v>96</v>
      </c>
      <c r="AF6" s="2">
        <f>ROUNDUP(AF3*'Reference Data'!$B$1,0)</f>
        <v>96</v>
      </c>
      <c r="AG6" s="2">
        <f>ROUNDUP(AG3*'Reference Data'!$B$1,0)</f>
        <v>96</v>
      </c>
      <c r="AH6" s="2">
        <f>ROUNDUP(AH3*'Reference Data'!$B$1,0)</f>
        <v>96</v>
      </c>
      <c r="AI6" s="2">
        <f>ROUNDUP(AI3*'Reference Data'!$B$1,0)</f>
        <v>96</v>
      </c>
      <c r="AJ6" s="2">
        <f>ROUNDUP(AJ3*'Reference Data'!$B$1,0)</f>
        <v>96</v>
      </c>
      <c r="AK6" s="2">
        <f>ROUNDUP(AK3*'Reference Data'!$B$1,0)</f>
        <v>94</v>
      </c>
      <c r="AL6" s="2">
        <f>ROUNDUP(AL3*'Reference Data'!$B$1,0)</f>
        <v>94</v>
      </c>
    </row>
    <row r="7" spans="1:38" x14ac:dyDescent="0.3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x14ac:dyDescent="0.3">
      <c r="A8" t="s">
        <v>92</v>
      </c>
      <c r="B8" s="12">
        <f>B3</f>
        <v>0</v>
      </c>
      <c r="C8" s="12">
        <f>C3-B3</f>
        <v>4</v>
      </c>
      <c r="D8" s="12">
        <f t="shared" ref="D8:N8" si="0">D3-C3</f>
        <v>0</v>
      </c>
      <c r="E8" s="12">
        <f t="shared" si="0"/>
        <v>0</v>
      </c>
      <c r="F8" s="12">
        <f t="shared" si="0"/>
        <v>0</v>
      </c>
      <c r="G8" s="12">
        <f t="shared" si="0"/>
        <v>1</v>
      </c>
      <c r="H8" s="12">
        <f t="shared" si="0"/>
        <v>0</v>
      </c>
      <c r="I8" s="12">
        <f t="shared" si="0"/>
        <v>-1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((B8+C8)*(1-$B$24))+(O3-N3)</f>
        <v>12</v>
      </c>
      <c r="P8" s="12">
        <f>(D8*(1-$B$24))+(P3-O3)</f>
        <v>0</v>
      </c>
      <c r="Q8" s="12">
        <f t="shared" ref="Q8:Z8" si="1">(E8*(1-$B$24))+(Q3-P3)</f>
        <v>0</v>
      </c>
      <c r="R8" s="12">
        <f t="shared" si="1"/>
        <v>1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-1</v>
      </c>
      <c r="AA8" s="12">
        <f>((O8+O9)*(1-$B$24))+(AA3-Z3)</f>
        <v>25</v>
      </c>
      <c r="AB8" s="12">
        <f t="shared" ref="AB8:AL8" si="2">((P8+P9)*(1-$B$24))+(AB3-AA3)</f>
        <v>0</v>
      </c>
      <c r="AC8" s="12">
        <f t="shared" si="2"/>
        <v>1</v>
      </c>
      <c r="AD8" s="12">
        <f t="shared" si="2"/>
        <v>0</v>
      </c>
      <c r="AE8" s="12">
        <f t="shared" si="2"/>
        <v>0</v>
      </c>
      <c r="AF8" s="12">
        <f t="shared" si="2"/>
        <v>0</v>
      </c>
      <c r="AG8" s="12">
        <f t="shared" si="2"/>
        <v>0</v>
      </c>
      <c r="AH8" s="12">
        <f t="shared" si="2"/>
        <v>0</v>
      </c>
      <c r="AI8" s="12">
        <f t="shared" si="2"/>
        <v>0</v>
      </c>
      <c r="AJ8" s="12">
        <f t="shared" si="2"/>
        <v>0</v>
      </c>
      <c r="AK8" s="12">
        <f t="shared" si="2"/>
        <v>-1</v>
      </c>
      <c r="AL8" s="12">
        <f t="shared" si="2"/>
        <v>0</v>
      </c>
    </row>
    <row r="9" spans="1:38" x14ac:dyDescent="0.3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4</v>
      </c>
      <c r="P9" s="12">
        <f>D8*$B$24</f>
        <v>0</v>
      </c>
      <c r="Q9" s="12">
        <f t="shared" ref="Q9:Z9" si="3">E8*$B$24</f>
        <v>0</v>
      </c>
      <c r="R9" s="12">
        <f t="shared" si="3"/>
        <v>0</v>
      </c>
      <c r="S9" s="12">
        <f t="shared" si="3"/>
        <v>1</v>
      </c>
      <c r="T9" s="12">
        <f t="shared" si="3"/>
        <v>0</v>
      </c>
      <c r="U9" s="12">
        <f t="shared" si="3"/>
        <v>-1</v>
      </c>
      <c r="V9" s="12">
        <f t="shared" si="3"/>
        <v>0</v>
      </c>
      <c r="W9" s="12">
        <f t="shared" si="3"/>
        <v>0</v>
      </c>
      <c r="X9" s="12">
        <f t="shared" si="3"/>
        <v>0</v>
      </c>
      <c r="Y9" s="12">
        <f t="shared" si="3"/>
        <v>0</v>
      </c>
      <c r="Z9" s="12">
        <f t="shared" si="3"/>
        <v>0</v>
      </c>
      <c r="AA9" s="12">
        <f>(O8+O9)*$B$24</f>
        <v>16</v>
      </c>
      <c r="AB9" s="12">
        <f t="shared" ref="AB9:AL9" si="4">(P8+P9)*$B$24</f>
        <v>0</v>
      </c>
      <c r="AC9" s="12">
        <f t="shared" si="4"/>
        <v>0</v>
      </c>
      <c r="AD9" s="12">
        <f t="shared" si="4"/>
        <v>1</v>
      </c>
      <c r="AE9" s="12">
        <f t="shared" si="4"/>
        <v>1</v>
      </c>
      <c r="AF9" s="12">
        <f t="shared" si="4"/>
        <v>0</v>
      </c>
      <c r="AG9" s="12">
        <f t="shared" si="4"/>
        <v>-1</v>
      </c>
      <c r="AH9" s="12">
        <f t="shared" si="4"/>
        <v>0</v>
      </c>
      <c r="AI9" s="12">
        <f t="shared" si="4"/>
        <v>0</v>
      </c>
      <c r="AJ9" s="12">
        <f t="shared" si="4"/>
        <v>0</v>
      </c>
      <c r="AK9" s="12">
        <f t="shared" si="4"/>
        <v>0</v>
      </c>
      <c r="AL9" s="12">
        <f t="shared" si="4"/>
        <v>-1</v>
      </c>
    </row>
    <row r="10" spans="1:38" x14ac:dyDescent="0.3">
      <c r="A10" t="s">
        <v>19</v>
      </c>
      <c r="B10" s="2">
        <f>B12-SUM(B8:B9)</f>
        <v>0</v>
      </c>
      <c r="C10" s="2">
        <f>C12-SUM(C8:C9)</f>
        <v>276</v>
      </c>
      <c r="D10" s="2">
        <f t="shared" ref="D10:Z10" si="5">D12-SUM(D8:D9)</f>
        <v>280</v>
      </c>
      <c r="E10" s="2">
        <f t="shared" si="5"/>
        <v>280</v>
      </c>
      <c r="F10" s="2">
        <f t="shared" si="5"/>
        <v>280</v>
      </c>
      <c r="G10" s="2">
        <f t="shared" si="5"/>
        <v>349</v>
      </c>
      <c r="H10" s="2">
        <f t="shared" si="5"/>
        <v>350</v>
      </c>
      <c r="I10" s="2">
        <f t="shared" si="5"/>
        <v>281</v>
      </c>
      <c r="J10" s="2">
        <f t="shared" si="5"/>
        <v>280</v>
      </c>
      <c r="K10" s="2">
        <f t="shared" si="5"/>
        <v>280</v>
      </c>
      <c r="L10" s="2">
        <f t="shared" si="5"/>
        <v>280</v>
      </c>
      <c r="M10" s="2">
        <f t="shared" si="5"/>
        <v>280</v>
      </c>
      <c r="N10" s="2">
        <f t="shared" si="5"/>
        <v>280</v>
      </c>
      <c r="O10" s="2">
        <f t="shared" si="5"/>
        <v>1104</v>
      </c>
      <c r="P10" s="2">
        <f t="shared" si="5"/>
        <v>1120</v>
      </c>
      <c r="Q10" s="2">
        <f t="shared" si="5"/>
        <v>1120</v>
      </c>
      <c r="R10" s="2">
        <f t="shared" si="5"/>
        <v>1189</v>
      </c>
      <c r="S10" s="2">
        <f t="shared" si="5"/>
        <v>1189</v>
      </c>
      <c r="T10" s="2">
        <f t="shared" si="5"/>
        <v>1190</v>
      </c>
      <c r="U10" s="2">
        <f t="shared" si="5"/>
        <v>1191</v>
      </c>
      <c r="V10" s="2">
        <f t="shared" si="5"/>
        <v>1190</v>
      </c>
      <c r="W10" s="2">
        <f t="shared" si="5"/>
        <v>1190</v>
      </c>
      <c r="X10" s="2">
        <f t="shared" si="5"/>
        <v>1190</v>
      </c>
      <c r="Y10" s="2">
        <f t="shared" si="5"/>
        <v>1190</v>
      </c>
      <c r="Z10" s="2">
        <f t="shared" si="5"/>
        <v>1121</v>
      </c>
      <c r="AA10" s="2">
        <f t="shared" ref="AA10:AL10" si="6">AA12-SUM(AA8:AA9)</f>
        <v>2829</v>
      </c>
      <c r="AB10" s="2">
        <f t="shared" si="6"/>
        <v>2870</v>
      </c>
      <c r="AC10" s="2">
        <f t="shared" si="6"/>
        <v>2939</v>
      </c>
      <c r="AD10" s="2">
        <f t="shared" si="6"/>
        <v>2939</v>
      </c>
      <c r="AE10" s="2">
        <f t="shared" si="6"/>
        <v>2939</v>
      </c>
      <c r="AF10" s="2">
        <f t="shared" si="6"/>
        <v>2940</v>
      </c>
      <c r="AG10" s="2">
        <f t="shared" si="6"/>
        <v>2941</v>
      </c>
      <c r="AH10" s="2">
        <f t="shared" si="6"/>
        <v>2940</v>
      </c>
      <c r="AI10" s="2">
        <f t="shared" si="6"/>
        <v>2940</v>
      </c>
      <c r="AJ10" s="2">
        <f t="shared" si="6"/>
        <v>2940</v>
      </c>
      <c r="AK10" s="2">
        <f t="shared" si="6"/>
        <v>2871</v>
      </c>
      <c r="AL10" s="2">
        <f t="shared" si="6"/>
        <v>2871</v>
      </c>
    </row>
    <row r="11" spans="1:38" x14ac:dyDescent="0.3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x14ac:dyDescent="0.3">
      <c r="A12" t="s">
        <v>18</v>
      </c>
      <c r="B12" s="2">
        <f>ROUNDUP(B3*'Reference Data'!$B$3,0)</f>
        <v>0</v>
      </c>
      <c r="C12" s="2">
        <f>ROUNDUP(C3*'Reference Data'!$B$3,0)</f>
        <v>280</v>
      </c>
      <c r="D12" s="2">
        <f>ROUNDUP(D3*'Reference Data'!$B$3,0)</f>
        <v>280</v>
      </c>
      <c r="E12" s="2">
        <f>ROUNDUP(E3*'Reference Data'!$B$3,0)</f>
        <v>280</v>
      </c>
      <c r="F12" s="2">
        <f>ROUNDUP(F3*'Reference Data'!$B$3,0)</f>
        <v>280</v>
      </c>
      <c r="G12" s="2">
        <f>ROUNDUP(G3*'Reference Data'!$B$3,0)</f>
        <v>350</v>
      </c>
      <c r="H12" s="2">
        <f>ROUNDUP(H3*'Reference Data'!$B$3,0)</f>
        <v>350</v>
      </c>
      <c r="I12" s="2">
        <f>ROUNDUP(I3*'Reference Data'!$B$3,0)</f>
        <v>280</v>
      </c>
      <c r="J12" s="2">
        <f>ROUNDUP(J3*'Reference Data'!$B$3,0)</f>
        <v>280</v>
      </c>
      <c r="K12" s="2">
        <f>ROUNDUP(K3*'Reference Data'!$B$3,0)</f>
        <v>280</v>
      </c>
      <c r="L12" s="2">
        <f>ROUNDUP(L3*'Reference Data'!$B$3,0)</f>
        <v>280</v>
      </c>
      <c r="M12" s="2">
        <f>ROUNDUP(M3*'Reference Data'!$B$3,0)</f>
        <v>280</v>
      </c>
      <c r="N12" s="2">
        <f>ROUNDUP(N3*'Reference Data'!$B$3,0)</f>
        <v>280</v>
      </c>
      <c r="O12" s="2">
        <f>ROUNDUP(O3*'Reference Data'!$B$3,0)</f>
        <v>1120</v>
      </c>
      <c r="P12" s="2">
        <f>ROUNDUP(P3*'Reference Data'!$B$3,0)</f>
        <v>1120</v>
      </c>
      <c r="Q12" s="2">
        <f>ROUNDUP(Q3*'Reference Data'!$B$3,0)</f>
        <v>1120</v>
      </c>
      <c r="R12" s="2">
        <f>ROUNDUP(R3*'Reference Data'!$B$3,0)</f>
        <v>1190</v>
      </c>
      <c r="S12" s="2">
        <f>ROUNDUP(S3*'Reference Data'!$B$3,0)</f>
        <v>1190</v>
      </c>
      <c r="T12" s="2">
        <f>ROUNDUP(T3*'Reference Data'!$B$3,0)</f>
        <v>1190</v>
      </c>
      <c r="U12" s="2">
        <f>ROUNDUP(U3*'Reference Data'!$B$3,0)</f>
        <v>1190</v>
      </c>
      <c r="V12" s="2">
        <f>ROUNDUP(V3*'Reference Data'!$B$3,0)</f>
        <v>1190</v>
      </c>
      <c r="W12" s="2">
        <f>ROUNDUP(W3*'Reference Data'!$B$3,0)</f>
        <v>1190</v>
      </c>
      <c r="X12" s="2">
        <f>ROUNDUP(X3*'Reference Data'!$B$3,0)</f>
        <v>1190</v>
      </c>
      <c r="Y12" s="2">
        <f>ROUNDUP(Y3*'Reference Data'!$B$3,0)</f>
        <v>1190</v>
      </c>
      <c r="Z12" s="2">
        <f>ROUNDUP(Z3*'Reference Data'!$B$3,0)</f>
        <v>1120</v>
      </c>
      <c r="AA12" s="2">
        <f>ROUNDUP(AA3*'Reference Data'!$B$3,0)</f>
        <v>2870</v>
      </c>
      <c r="AB12" s="2">
        <f>ROUNDUP(AB3*'Reference Data'!$B$3,0)</f>
        <v>2870</v>
      </c>
      <c r="AC12" s="2">
        <f>ROUNDUP(AC3*'Reference Data'!$B$3,0)</f>
        <v>2940</v>
      </c>
      <c r="AD12" s="2">
        <f>ROUNDUP(AD3*'Reference Data'!$B$3,0)</f>
        <v>2940</v>
      </c>
      <c r="AE12" s="2">
        <f>ROUNDUP(AE3*'Reference Data'!$B$3,0)</f>
        <v>2940</v>
      </c>
      <c r="AF12" s="2">
        <f>ROUNDUP(AF3*'Reference Data'!$B$3,0)</f>
        <v>2940</v>
      </c>
      <c r="AG12" s="2">
        <f>ROUNDUP(AG3*'Reference Data'!$B$3,0)</f>
        <v>2940</v>
      </c>
      <c r="AH12" s="2">
        <f>ROUNDUP(AH3*'Reference Data'!$B$3,0)</f>
        <v>2940</v>
      </c>
      <c r="AI12" s="2">
        <f>ROUNDUP(AI3*'Reference Data'!$B$3,0)</f>
        <v>2940</v>
      </c>
      <c r="AJ12" s="2">
        <f>ROUNDUP(AJ3*'Reference Data'!$B$3,0)</f>
        <v>2940</v>
      </c>
      <c r="AK12" s="2">
        <f>ROUNDUP(AK3*'Reference Data'!$B$3,0)</f>
        <v>2870</v>
      </c>
      <c r="AL12" s="2">
        <f>ROUNDUP(AL3*'Reference Data'!$B$3,0)</f>
        <v>2870</v>
      </c>
    </row>
    <row r="13" spans="1:38" x14ac:dyDescent="0.3">
      <c r="A13" t="s">
        <v>10</v>
      </c>
      <c r="B13" s="1">
        <f>(B12*'Reference Data'!$B$7*'Reference Data'!$B$8)/(5*60)</f>
        <v>0</v>
      </c>
      <c r="C13" s="1">
        <f>(C12*'Reference Data'!$B$7*'Reference Data'!$B$8)/(5*60)</f>
        <v>2.8000000000000004E-3</v>
      </c>
      <c r="D13" s="1">
        <f>(D12*'Reference Data'!$B$7*'Reference Data'!$B$8)/(5*60)</f>
        <v>2.8000000000000004E-3</v>
      </c>
      <c r="E13" s="1">
        <f>(E12*'Reference Data'!$B$7*'Reference Data'!$B$8)/(5*60)</f>
        <v>2.8000000000000004E-3</v>
      </c>
      <c r="F13" s="1">
        <f>(F12*'Reference Data'!$B$7*'Reference Data'!$B$8)/(5*60)</f>
        <v>2.8000000000000004E-3</v>
      </c>
      <c r="G13" s="1">
        <f>(G12*'Reference Data'!$B$7*'Reference Data'!$B$8)/(5*60)</f>
        <v>3.5000000000000001E-3</v>
      </c>
      <c r="H13" s="1">
        <f>(H12*'Reference Data'!$B$7*'Reference Data'!$B$8)/(5*60)</f>
        <v>3.5000000000000001E-3</v>
      </c>
      <c r="I13" s="1">
        <f>(I12*'Reference Data'!$B$7*'Reference Data'!$B$8)/(5*60)</f>
        <v>2.8000000000000004E-3</v>
      </c>
      <c r="J13" s="1">
        <f>(J12*'Reference Data'!$B$7*'Reference Data'!$B$8)/(5*60)</f>
        <v>2.8000000000000004E-3</v>
      </c>
      <c r="K13" s="1">
        <f>(K12*'Reference Data'!$B$7*'Reference Data'!$B$8)/(5*60)</f>
        <v>2.8000000000000004E-3</v>
      </c>
      <c r="L13" s="1">
        <f>(L12*'Reference Data'!$B$7*'Reference Data'!$B$8)/(5*60)</f>
        <v>2.8000000000000004E-3</v>
      </c>
      <c r="M13" s="1">
        <f>(M12*'Reference Data'!$B$7*'Reference Data'!$B$8)/(5*60)</f>
        <v>2.8000000000000004E-3</v>
      </c>
      <c r="N13" s="1">
        <f>(N12*'Reference Data'!$B$7*'Reference Data'!$B$8)/(5*60)</f>
        <v>2.8000000000000004E-3</v>
      </c>
      <c r="O13" s="1">
        <f>(O12*'Reference Data'!$B$7*'Reference Data'!$B$8)/(5*60)</f>
        <v>1.1200000000000002E-2</v>
      </c>
      <c r="P13" s="1">
        <f>(P12*'Reference Data'!$B$7*'Reference Data'!$B$8)/(5*60)</f>
        <v>1.1200000000000002E-2</v>
      </c>
      <c r="Q13" s="1">
        <f>(Q12*'Reference Data'!$B$7*'Reference Data'!$B$8)/(5*60)</f>
        <v>1.1200000000000002E-2</v>
      </c>
      <c r="R13" s="1">
        <f>(R12*'Reference Data'!$B$7*'Reference Data'!$B$8)/(5*60)</f>
        <v>1.1899999999999999E-2</v>
      </c>
      <c r="S13" s="1">
        <f>(S12*'Reference Data'!$B$7*'Reference Data'!$B$8)/(5*60)</f>
        <v>1.1899999999999999E-2</v>
      </c>
      <c r="T13" s="1">
        <f>(T12*'Reference Data'!$B$7*'Reference Data'!$B$8)/(5*60)</f>
        <v>1.1899999999999999E-2</v>
      </c>
      <c r="U13" s="1">
        <f>(U12*'Reference Data'!$B$7*'Reference Data'!$B$8)/(5*60)</f>
        <v>1.1899999999999999E-2</v>
      </c>
      <c r="V13" s="1">
        <f>(V12*'Reference Data'!$B$7*'Reference Data'!$B$8)/(5*60)</f>
        <v>1.1899999999999999E-2</v>
      </c>
      <c r="W13" s="1">
        <f>(W12*'Reference Data'!$B$7*'Reference Data'!$B$8)/(5*60)</f>
        <v>1.1899999999999999E-2</v>
      </c>
      <c r="X13" s="1">
        <f>(X12*'Reference Data'!$B$7*'Reference Data'!$B$8)/(5*60)</f>
        <v>1.1899999999999999E-2</v>
      </c>
      <c r="Y13" s="1">
        <f>(Y12*'Reference Data'!$B$7*'Reference Data'!$B$8)/(5*60)</f>
        <v>1.1899999999999999E-2</v>
      </c>
      <c r="Z13" s="1">
        <f>(Z12*'Reference Data'!$B$7*'Reference Data'!$B$8)/(5*60)</f>
        <v>1.1200000000000002E-2</v>
      </c>
      <c r="AA13" s="1">
        <f>(AA12*'Reference Data'!$B$7*'Reference Data'!$B$8)/(5*60)</f>
        <v>2.87E-2</v>
      </c>
      <c r="AB13" s="1">
        <f>(AB12*'Reference Data'!$B$7*'Reference Data'!$B$8)/(5*60)</f>
        <v>2.87E-2</v>
      </c>
      <c r="AC13" s="1">
        <f>(AC12*'Reference Data'!$B$7*'Reference Data'!$B$8)/(5*60)</f>
        <v>2.9400000000000003E-2</v>
      </c>
      <c r="AD13" s="1">
        <f>(AD12*'Reference Data'!$B$7*'Reference Data'!$B$8)/(5*60)</f>
        <v>2.9400000000000003E-2</v>
      </c>
      <c r="AE13" s="1">
        <f>(AE12*'Reference Data'!$B$7*'Reference Data'!$B$8)/(5*60)</f>
        <v>2.9400000000000003E-2</v>
      </c>
      <c r="AF13" s="1">
        <f>(AF12*'Reference Data'!$B$7*'Reference Data'!$B$8)/(5*60)</f>
        <v>2.9400000000000003E-2</v>
      </c>
      <c r="AG13" s="1">
        <f>(AG12*'Reference Data'!$B$7*'Reference Data'!$B$8)/(5*60)</f>
        <v>2.9400000000000003E-2</v>
      </c>
      <c r="AH13" s="1">
        <f>(AH12*'Reference Data'!$B$7*'Reference Data'!$B$8)/(5*60)</f>
        <v>2.9400000000000003E-2</v>
      </c>
      <c r="AI13" s="1">
        <f>(AI12*'Reference Data'!$B$7*'Reference Data'!$B$8)/(5*60)</f>
        <v>2.9400000000000003E-2</v>
      </c>
      <c r="AJ13" s="1">
        <f>(AJ12*'Reference Data'!$B$7*'Reference Data'!$B$8)/(5*60)</f>
        <v>2.9400000000000003E-2</v>
      </c>
      <c r="AK13" s="1">
        <f>(AK12*'Reference Data'!$B$7*'Reference Data'!$B$8)/(5*60)</f>
        <v>2.87E-2</v>
      </c>
      <c r="AL13" s="1">
        <f>(AL12*'Reference Data'!$B$7*'Reference Data'!$B$8)/(5*60)</f>
        <v>2.87E-2</v>
      </c>
    </row>
    <row r="14" spans="1:38" x14ac:dyDescent="0.3">
      <c r="A14" t="s">
        <v>11</v>
      </c>
      <c r="B14" s="1">
        <f>B12/(30*24*60*60)</f>
        <v>0</v>
      </c>
      <c r="C14" s="1">
        <f>C12/(30*24*60*60)</f>
        <v>1.080246913580247E-4</v>
      </c>
      <c r="D14" s="1">
        <f t="shared" ref="D14:Z14" si="7">D12/(30*24*60*60)</f>
        <v>1.080246913580247E-4</v>
      </c>
      <c r="E14" s="1">
        <f t="shared" si="7"/>
        <v>1.080246913580247E-4</v>
      </c>
      <c r="F14" s="1">
        <f t="shared" si="7"/>
        <v>1.080246913580247E-4</v>
      </c>
      <c r="G14" s="1">
        <f t="shared" si="7"/>
        <v>1.3503086419753085E-4</v>
      </c>
      <c r="H14" s="1">
        <f t="shared" si="7"/>
        <v>1.3503086419753085E-4</v>
      </c>
      <c r="I14" s="1">
        <f t="shared" si="7"/>
        <v>1.080246913580247E-4</v>
      </c>
      <c r="J14" s="1">
        <f t="shared" si="7"/>
        <v>1.080246913580247E-4</v>
      </c>
      <c r="K14" s="1">
        <f t="shared" si="7"/>
        <v>1.080246913580247E-4</v>
      </c>
      <c r="L14" s="1">
        <f t="shared" si="7"/>
        <v>1.080246913580247E-4</v>
      </c>
      <c r="M14" s="1">
        <f t="shared" si="7"/>
        <v>1.080246913580247E-4</v>
      </c>
      <c r="N14" s="1">
        <f t="shared" si="7"/>
        <v>1.080246913580247E-4</v>
      </c>
      <c r="O14" s="1">
        <f t="shared" si="7"/>
        <v>4.3209876543209879E-4</v>
      </c>
      <c r="P14" s="1">
        <f t="shared" si="7"/>
        <v>4.3209876543209879E-4</v>
      </c>
      <c r="Q14" s="1">
        <f t="shared" si="7"/>
        <v>4.3209876543209879E-4</v>
      </c>
      <c r="R14" s="1">
        <f t="shared" si="7"/>
        <v>4.5910493827160494E-4</v>
      </c>
      <c r="S14" s="1">
        <f t="shared" si="7"/>
        <v>4.5910493827160494E-4</v>
      </c>
      <c r="T14" s="1">
        <f t="shared" si="7"/>
        <v>4.5910493827160494E-4</v>
      </c>
      <c r="U14" s="1">
        <f t="shared" si="7"/>
        <v>4.5910493827160494E-4</v>
      </c>
      <c r="V14" s="1">
        <f t="shared" si="7"/>
        <v>4.5910493827160494E-4</v>
      </c>
      <c r="W14" s="1">
        <f t="shared" si="7"/>
        <v>4.5910493827160494E-4</v>
      </c>
      <c r="X14" s="1">
        <f t="shared" si="7"/>
        <v>4.5910493827160494E-4</v>
      </c>
      <c r="Y14" s="1">
        <f t="shared" si="7"/>
        <v>4.5910493827160494E-4</v>
      </c>
      <c r="Z14" s="1">
        <f t="shared" si="7"/>
        <v>4.3209876543209879E-4</v>
      </c>
      <c r="AA14" s="1">
        <f t="shared" ref="AA14:AL14" si="8">AA12/(30*24*60*60)</f>
        <v>1.1072530864197532E-3</v>
      </c>
      <c r="AB14" s="1">
        <f t="shared" si="8"/>
        <v>1.1072530864197532E-3</v>
      </c>
      <c r="AC14" s="1">
        <f t="shared" si="8"/>
        <v>1.1342592592592593E-3</v>
      </c>
      <c r="AD14" s="1">
        <f t="shared" si="8"/>
        <v>1.1342592592592593E-3</v>
      </c>
      <c r="AE14" s="1">
        <f t="shared" si="8"/>
        <v>1.1342592592592593E-3</v>
      </c>
      <c r="AF14" s="1">
        <f t="shared" si="8"/>
        <v>1.1342592592592593E-3</v>
      </c>
      <c r="AG14" s="1">
        <f t="shared" si="8"/>
        <v>1.1342592592592593E-3</v>
      </c>
      <c r="AH14" s="1">
        <f t="shared" si="8"/>
        <v>1.1342592592592593E-3</v>
      </c>
      <c r="AI14" s="1">
        <f t="shared" si="8"/>
        <v>1.1342592592592593E-3</v>
      </c>
      <c r="AJ14" s="1">
        <f t="shared" si="8"/>
        <v>1.1342592592592593E-3</v>
      </c>
      <c r="AK14" s="1">
        <f t="shared" si="8"/>
        <v>1.1072530864197532E-3</v>
      </c>
      <c r="AL14" s="1">
        <f t="shared" si="8"/>
        <v>1.1072530864197532E-3</v>
      </c>
    </row>
    <row r="15" spans="1:38" x14ac:dyDescent="0.3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x14ac:dyDescent="0.3">
      <c r="A16" t="s">
        <v>20</v>
      </c>
      <c r="B16" s="2">
        <f>ROUNDUP(B3*'Reference Data'!$B$4,0)</f>
        <v>0</v>
      </c>
      <c r="C16" s="2">
        <f>ROUNDUP(C3*'Reference Data'!$B$4,0)</f>
        <v>120</v>
      </c>
      <c r="D16" s="2">
        <f>ROUNDUP(D3*'Reference Data'!$B$4,0)</f>
        <v>120</v>
      </c>
      <c r="E16" s="2">
        <f>ROUNDUP(E3*'Reference Data'!$B$4,0)</f>
        <v>120</v>
      </c>
      <c r="F16" s="2">
        <f>ROUNDUP(F3*'Reference Data'!$B$4,0)</f>
        <v>120</v>
      </c>
      <c r="G16" s="2">
        <f>ROUNDUP(G3*'Reference Data'!$B$4,0)</f>
        <v>150</v>
      </c>
      <c r="H16" s="2">
        <f>ROUNDUP(H3*'Reference Data'!$B$4,0)</f>
        <v>150</v>
      </c>
      <c r="I16" s="2">
        <f>ROUNDUP(I3*'Reference Data'!$B$4,0)</f>
        <v>120</v>
      </c>
      <c r="J16" s="2">
        <f>ROUNDUP(J3*'Reference Data'!$B$4,0)</f>
        <v>120</v>
      </c>
      <c r="K16" s="2">
        <f>ROUNDUP(K3*'Reference Data'!$B$4,0)</f>
        <v>120</v>
      </c>
      <c r="L16" s="2">
        <f>ROUNDUP(L3*'Reference Data'!$B$4,0)</f>
        <v>120</v>
      </c>
      <c r="M16" s="2">
        <f>ROUNDUP(M3*'Reference Data'!$B$4,0)</f>
        <v>120</v>
      </c>
      <c r="N16" s="2">
        <f>ROUNDUP(N3*'Reference Data'!$B$4,0)</f>
        <v>120</v>
      </c>
      <c r="O16" s="2">
        <f>ROUNDUP(O3*'Reference Data'!$B$4,0)</f>
        <v>480</v>
      </c>
      <c r="P16" s="2">
        <f>ROUNDUP(P3*'Reference Data'!$B$4,0)</f>
        <v>480</v>
      </c>
      <c r="Q16" s="2">
        <f>ROUNDUP(Q3*'Reference Data'!$B$4,0)</f>
        <v>480</v>
      </c>
      <c r="R16" s="2">
        <f>ROUNDUP(R3*'Reference Data'!$B$4,0)</f>
        <v>510</v>
      </c>
      <c r="S16" s="2">
        <f>ROUNDUP(S3*'Reference Data'!$B$4,0)</f>
        <v>510</v>
      </c>
      <c r="T16" s="2">
        <f>ROUNDUP(T3*'Reference Data'!$B$4,0)</f>
        <v>510</v>
      </c>
      <c r="U16" s="2">
        <f>ROUNDUP(U3*'Reference Data'!$B$4,0)</f>
        <v>510</v>
      </c>
      <c r="V16" s="2">
        <f>ROUNDUP(V3*'Reference Data'!$B$4,0)</f>
        <v>510</v>
      </c>
      <c r="W16" s="2">
        <f>ROUNDUP(W3*'Reference Data'!$B$4,0)</f>
        <v>510</v>
      </c>
      <c r="X16" s="2">
        <f>ROUNDUP(X3*'Reference Data'!$B$4,0)</f>
        <v>510</v>
      </c>
      <c r="Y16" s="2">
        <f>ROUNDUP(Y3*'Reference Data'!$B$4,0)</f>
        <v>510</v>
      </c>
      <c r="Z16" s="2">
        <f>ROUNDUP(Z3*'Reference Data'!$B$4,0)</f>
        <v>480</v>
      </c>
      <c r="AA16" s="2">
        <f>ROUNDUP(AA3*'Reference Data'!$B$4,0)</f>
        <v>1230</v>
      </c>
      <c r="AB16" s="2">
        <f>ROUNDUP(AB3*'Reference Data'!$B$4,0)</f>
        <v>1230</v>
      </c>
      <c r="AC16" s="2">
        <f>ROUNDUP(AC3*'Reference Data'!$B$4,0)</f>
        <v>1260</v>
      </c>
      <c r="AD16" s="2">
        <f>ROUNDUP(AD3*'Reference Data'!$B$4,0)</f>
        <v>1260</v>
      </c>
      <c r="AE16" s="2">
        <f>ROUNDUP(AE3*'Reference Data'!$B$4,0)</f>
        <v>1260</v>
      </c>
      <c r="AF16" s="2">
        <f>ROUNDUP(AF3*'Reference Data'!$B$4,0)</f>
        <v>1260</v>
      </c>
      <c r="AG16" s="2">
        <f>ROUNDUP(AG3*'Reference Data'!$B$4,0)</f>
        <v>1260</v>
      </c>
      <c r="AH16" s="2">
        <f>ROUNDUP(AH3*'Reference Data'!$B$4,0)</f>
        <v>1260</v>
      </c>
      <c r="AI16" s="2">
        <f>ROUNDUP(AI3*'Reference Data'!$B$4,0)</f>
        <v>1260</v>
      </c>
      <c r="AJ16" s="2">
        <f>ROUNDUP(AJ3*'Reference Data'!$B$4,0)</f>
        <v>1260</v>
      </c>
      <c r="AK16" s="2">
        <f>ROUNDUP(AK3*'Reference Data'!$B$4,0)</f>
        <v>1230</v>
      </c>
      <c r="AL16" s="2">
        <f>ROUNDUP(AL3*'Reference Data'!$B$4,0)</f>
        <v>1230</v>
      </c>
    </row>
    <row r="17" spans="1:38" x14ac:dyDescent="0.3">
      <c r="A17" t="s">
        <v>12</v>
      </c>
      <c r="B17" s="1">
        <f>(B16*'Reference Data'!$B$7*'Reference Data'!$B$8)/(5*60)</f>
        <v>0</v>
      </c>
      <c r="C17" s="1">
        <f>(C16*'Reference Data'!$B$7*'Reference Data'!$B$8)/(5*60)</f>
        <v>1.1999999999999999E-3</v>
      </c>
      <c r="D17" s="1">
        <f>(D16*'Reference Data'!$B$7*'Reference Data'!$B$8)/(5*60)</f>
        <v>1.1999999999999999E-3</v>
      </c>
      <c r="E17" s="1">
        <f>(E16*'Reference Data'!$B$7*'Reference Data'!$B$8)/(5*60)</f>
        <v>1.1999999999999999E-3</v>
      </c>
      <c r="F17" s="1">
        <f>(F16*'Reference Data'!$B$7*'Reference Data'!$B$8)/(5*60)</f>
        <v>1.1999999999999999E-3</v>
      </c>
      <c r="G17" s="1">
        <f>(G16*'Reference Data'!$B$7*'Reference Data'!$B$8)/(5*60)</f>
        <v>1.5E-3</v>
      </c>
      <c r="H17" s="1">
        <f>(H16*'Reference Data'!$B$7*'Reference Data'!$B$8)/(5*60)</f>
        <v>1.5E-3</v>
      </c>
      <c r="I17" s="1">
        <f>(I16*'Reference Data'!$B$7*'Reference Data'!$B$8)/(5*60)</f>
        <v>1.1999999999999999E-3</v>
      </c>
      <c r="J17" s="1">
        <f>(J16*'Reference Data'!$B$7*'Reference Data'!$B$8)/(5*60)</f>
        <v>1.1999999999999999E-3</v>
      </c>
      <c r="K17" s="1">
        <f>(K16*'Reference Data'!$B$7*'Reference Data'!$B$8)/(5*60)</f>
        <v>1.1999999999999999E-3</v>
      </c>
      <c r="L17" s="1">
        <f>(L16*'Reference Data'!$B$7*'Reference Data'!$B$8)/(5*60)</f>
        <v>1.1999999999999999E-3</v>
      </c>
      <c r="M17" s="1">
        <f>(M16*'Reference Data'!$B$7*'Reference Data'!$B$8)/(5*60)</f>
        <v>1.1999999999999999E-3</v>
      </c>
      <c r="N17" s="1">
        <f>(N16*'Reference Data'!$B$7*'Reference Data'!$B$8)/(5*60)</f>
        <v>1.1999999999999999E-3</v>
      </c>
      <c r="O17" s="1">
        <f>(O16*'Reference Data'!$B$7*'Reference Data'!$B$8)/(5*60)</f>
        <v>4.7999999999999996E-3</v>
      </c>
      <c r="P17" s="1">
        <f>(P16*'Reference Data'!$B$7*'Reference Data'!$B$8)/(5*60)</f>
        <v>4.7999999999999996E-3</v>
      </c>
      <c r="Q17" s="1">
        <f>(Q16*'Reference Data'!$B$7*'Reference Data'!$B$8)/(5*60)</f>
        <v>4.7999999999999996E-3</v>
      </c>
      <c r="R17" s="1">
        <f>(R16*'Reference Data'!$B$7*'Reference Data'!$B$8)/(5*60)</f>
        <v>5.1000000000000004E-3</v>
      </c>
      <c r="S17" s="1">
        <f>(S16*'Reference Data'!$B$7*'Reference Data'!$B$8)/(5*60)</f>
        <v>5.1000000000000004E-3</v>
      </c>
      <c r="T17" s="1">
        <f>(T16*'Reference Data'!$B$7*'Reference Data'!$B$8)/(5*60)</f>
        <v>5.1000000000000004E-3</v>
      </c>
      <c r="U17" s="1">
        <f>(U16*'Reference Data'!$B$7*'Reference Data'!$B$8)/(5*60)</f>
        <v>5.1000000000000004E-3</v>
      </c>
      <c r="V17" s="1">
        <f>(V16*'Reference Data'!$B$7*'Reference Data'!$B$8)/(5*60)</f>
        <v>5.1000000000000004E-3</v>
      </c>
      <c r="W17" s="1">
        <f>(W16*'Reference Data'!$B$7*'Reference Data'!$B$8)/(5*60)</f>
        <v>5.1000000000000004E-3</v>
      </c>
      <c r="X17" s="1">
        <f>(X16*'Reference Data'!$B$7*'Reference Data'!$B$8)/(5*60)</f>
        <v>5.1000000000000004E-3</v>
      </c>
      <c r="Y17" s="1">
        <f>(Y16*'Reference Data'!$B$7*'Reference Data'!$B$8)/(5*60)</f>
        <v>5.1000000000000004E-3</v>
      </c>
      <c r="Z17" s="1">
        <f>(Z16*'Reference Data'!$B$7*'Reference Data'!$B$8)/(5*60)</f>
        <v>4.7999999999999996E-3</v>
      </c>
      <c r="AA17" s="1">
        <f>(AA16*'Reference Data'!$B$7*'Reference Data'!$B$8)/(5*60)</f>
        <v>1.23E-2</v>
      </c>
      <c r="AB17" s="1">
        <f>(AB16*'Reference Data'!$B$7*'Reference Data'!$B$8)/(5*60)</f>
        <v>1.23E-2</v>
      </c>
      <c r="AC17" s="1">
        <f>(AC16*'Reference Data'!$B$7*'Reference Data'!$B$8)/(5*60)</f>
        <v>1.26E-2</v>
      </c>
      <c r="AD17" s="1">
        <f>(AD16*'Reference Data'!$B$7*'Reference Data'!$B$8)/(5*60)</f>
        <v>1.26E-2</v>
      </c>
      <c r="AE17" s="1">
        <f>(AE16*'Reference Data'!$B$7*'Reference Data'!$B$8)/(5*60)</f>
        <v>1.26E-2</v>
      </c>
      <c r="AF17" s="1">
        <f>(AF16*'Reference Data'!$B$7*'Reference Data'!$B$8)/(5*60)</f>
        <v>1.26E-2</v>
      </c>
      <c r="AG17" s="1">
        <f>(AG16*'Reference Data'!$B$7*'Reference Data'!$B$8)/(5*60)</f>
        <v>1.26E-2</v>
      </c>
      <c r="AH17" s="1">
        <f>(AH16*'Reference Data'!$B$7*'Reference Data'!$B$8)/(5*60)</f>
        <v>1.26E-2</v>
      </c>
      <c r="AI17" s="1">
        <f>(AI16*'Reference Data'!$B$7*'Reference Data'!$B$8)/(5*60)</f>
        <v>1.26E-2</v>
      </c>
      <c r="AJ17" s="1">
        <f>(AJ16*'Reference Data'!$B$7*'Reference Data'!$B$8)/(5*60)</f>
        <v>1.26E-2</v>
      </c>
      <c r="AK17" s="1">
        <f>(AK16*'Reference Data'!$B$7*'Reference Data'!$B$8)/(5*60)</f>
        <v>1.23E-2</v>
      </c>
      <c r="AL17" s="1">
        <f>(AL16*'Reference Data'!$B$7*'Reference Data'!$B$8)/(5*60)</f>
        <v>1.23E-2</v>
      </c>
    </row>
    <row r="18" spans="1:38" x14ac:dyDescent="0.3">
      <c r="A18" t="s">
        <v>13</v>
      </c>
      <c r="B18" s="7">
        <f>B16/(30*24*60*60)</f>
        <v>0</v>
      </c>
      <c r="C18" s="7">
        <f t="shared" ref="C18:Z18" si="9">C16/(30*24*60*60)</f>
        <v>4.6296296296296294E-5</v>
      </c>
      <c r="D18" s="7">
        <f t="shared" si="9"/>
        <v>4.6296296296296294E-5</v>
      </c>
      <c r="E18" s="7">
        <f t="shared" si="9"/>
        <v>4.6296296296296294E-5</v>
      </c>
      <c r="F18" s="7">
        <f t="shared" si="9"/>
        <v>4.6296296296296294E-5</v>
      </c>
      <c r="G18" s="7">
        <f t="shared" si="9"/>
        <v>5.7870370370370373E-5</v>
      </c>
      <c r="H18" s="7">
        <f t="shared" si="9"/>
        <v>5.7870370370370373E-5</v>
      </c>
      <c r="I18" s="7">
        <f t="shared" si="9"/>
        <v>4.6296296296296294E-5</v>
      </c>
      <c r="J18" s="7">
        <f t="shared" si="9"/>
        <v>4.6296296296296294E-5</v>
      </c>
      <c r="K18" s="7">
        <f t="shared" si="9"/>
        <v>4.6296296296296294E-5</v>
      </c>
      <c r="L18" s="7">
        <f t="shared" si="9"/>
        <v>4.6296296296296294E-5</v>
      </c>
      <c r="M18" s="7">
        <f t="shared" si="9"/>
        <v>4.6296296296296294E-5</v>
      </c>
      <c r="N18" s="7">
        <f t="shared" si="9"/>
        <v>4.6296296296296294E-5</v>
      </c>
      <c r="O18" s="7">
        <f t="shared" si="9"/>
        <v>1.8518518518518518E-4</v>
      </c>
      <c r="P18" s="7">
        <f t="shared" si="9"/>
        <v>1.8518518518518518E-4</v>
      </c>
      <c r="Q18" s="7">
        <f t="shared" si="9"/>
        <v>1.8518518518518518E-4</v>
      </c>
      <c r="R18" s="7">
        <f t="shared" si="9"/>
        <v>1.9675925925925926E-4</v>
      </c>
      <c r="S18" s="7">
        <f t="shared" si="9"/>
        <v>1.9675925925925926E-4</v>
      </c>
      <c r="T18" s="7">
        <f t="shared" si="9"/>
        <v>1.9675925925925926E-4</v>
      </c>
      <c r="U18" s="7">
        <f t="shared" si="9"/>
        <v>1.9675925925925926E-4</v>
      </c>
      <c r="V18" s="7">
        <f t="shared" si="9"/>
        <v>1.9675925925925926E-4</v>
      </c>
      <c r="W18" s="7">
        <f t="shared" si="9"/>
        <v>1.9675925925925926E-4</v>
      </c>
      <c r="X18" s="7">
        <f t="shared" si="9"/>
        <v>1.9675925925925926E-4</v>
      </c>
      <c r="Y18" s="7">
        <f t="shared" si="9"/>
        <v>1.9675925925925926E-4</v>
      </c>
      <c r="Z18" s="7">
        <f t="shared" si="9"/>
        <v>1.8518518518518518E-4</v>
      </c>
      <c r="AA18" s="7">
        <f t="shared" ref="AA18:AL18" si="10">AA16/(30*24*60*60)</f>
        <v>4.7453703703703704E-4</v>
      </c>
      <c r="AB18" s="7">
        <f t="shared" si="10"/>
        <v>4.7453703703703704E-4</v>
      </c>
      <c r="AC18" s="7">
        <f t="shared" si="10"/>
        <v>4.861111111111111E-4</v>
      </c>
      <c r="AD18" s="7">
        <f t="shared" si="10"/>
        <v>4.861111111111111E-4</v>
      </c>
      <c r="AE18" s="7">
        <f t="shared" si="10"/>
        <v>4.861111111111111E-4</v>
      </c>
      <c r="AF18" s="7">
        <f t="shared" si="10"/>
        <v>4.861111111111111E-4</v>
      </c>
      <c r="AG18" s="7">
        <f t="shared" si="10"/>
        <v>4.861111111111111E-4</v>
      </c>
      <c r="AH18" s="7">
        <f t="shared" si="10"/>
        <v>4.861111111111111E-4</v>
      </c>
      <c r="AI18" s="7">
        <f t="shared" si="10"/>
        <v>4.861111111111111E-4</v>
      </c>
      <c r="AJ18" s="7">
        <f t="shared" si="10"/>
        <v>4.861111111111111E-4</v>
      </c>
      <c r="AK18" s="7">
        <f t="shared" si="10"/>
        <v>4.7453703703703704E-4</v>
      </c>
      <c r="AL18" s="7">
        <f t="shared" si="10"/>
        <v>4.7453703703703704E-4</v>
      </c>
    </row>
    <row r="19" spans="1:38" x14ac:dyDescent="0.3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3">
      <c r="A20" t="s">
        <v>21</v>
      </c>
      <c r="B20" s="2">
        <f>ROUNDUP(B3*'Reference Data'!$B$5,0)</f>
        <v>0</v>
      </c>
      <c r="C20" s="2">
        <f>ROUNDUP(C3*'Reference Data'!$B$5,0)</f>
        <v>86648</v>
      </c>
      <c r="D20" s="2">
        <f>ROUNDUP(D3*'Reference Data'!$B$5,0)</f>
        <v>86648</v>
      </c>
      <c r="E20" s="2">
        <f>ROUNDUP(E3*'Reference Data'!$B$5,0)</f>
        <v>86648</v>
      </c>
      <c r="F20" s="2">
        <f>ROUNDUP(F3*'Reference Data'!$B$5,0)</f>
        <v>86648</v>
      </c>
      <c r="G20" s="2">
        <f>ROUNDUP(G3*'Reference Data'!$B$5,0)</f>
        <v>108310</v>
      </c>
      <c r="H20" s="2">
        <f>ROUNDUP(H3*'Reference Data'!$B$5,0)</f>
        <v>108310</v>
      </c>
      <c r="I20" s="2">
        <f>ROUNDUP(I3*'Reference Data'!$B$5,0)</f>
        <v>86648</v>
      </c>
      <c r="J20" s="2">
        <f>ROUNDUP(J3*'Reference Data'!$B$5,0)</f>
        <v>86648</v>
      </c>
      <c r="K20" s="2">
        <f>ROUNDUP(K3*'Reference Data'!$B$5,0)</f>
        <v>86648</v>
      </c>
      <c r="L20" s="2">
        <f>ROUNDUP(L3*'Reference Data'!$B$5,0)</f>
        <v>86648</v>
      </c>
      <c r="M20" s="2">
        <f>ROUNDUP(M3*'Reference Data'!$B$5,0)</f>
        <v>86648</v>
      </c>
      <c r="N20" s="2">
        <f>ROUNDUP(N3*'Reference Data'!$B$5,0)</f>
        <v>86648</v>
      </c>
      <c r="O20" s="2">
        <f>ROUNDUP(O3*'Reference Data'!$B$5,0)</f>
        <v>346592</v>
      </c>
      <c r="P20" s="2">
        <f>ROUNDUP(P3*'Reference Data'!$B$5,0)</f>
        <v>346592</v>
      </c>
      <c r="Q20" s="2">
        <f>ROUNDUP(Q3*'Reference Data'!$B$5,0)</f>
        <v>346592</v>
      </c>
      <c r="R20" s="2">
        <f>ROUNDUP(R3*'Reference Data'!$B$5,0)</f>
        <v>368254</v>
      </c>
      <c r="S20" s="2">
        <f>ROUNDUP(S3*'Reference Data'!$B$5,0)</f>
        <v>368254</v>
      </c>
      <c r="T20" s="2">
        <f>ROUNDUP(T3*'Reference Data'!$B$5,0)</f>
        <v>368254</v>
      </c>
      <c r="U20" s="2">
        <f>ROUNDUP(U3*'Reference Data'!$B$5,0)</f>
        <v>368254</v>
      </c>
      <c r="V20" s="2">
        <f>ROUNDUP(V3*'Reference Data'!$B$5,0)</f>
        <v>368254</v>
      </c>
      <c r="W20" s="2">
        <f>ROUNDUP(W3*'Reference Data'!$B$5,0)</f>
        <v>368254</v>
      </c>
      <c r="X20" s="2">
        <f>ROUNDUP(X3*'Reference Data'!$B$5,0)</f>
        <v>368254</v>
      </c>
      <c r="Y20" s="2">
        <f>ROUNDUP(Y3*'Reference Data'!$B$5,0)</f>
        <v>368254</v>
      </c>
      <c r="Z20" s="2">
        <f>ROUNDUP(Z3*'Reference Data'!$B$5,0)</f>
        <v>346592</v>
      </c>
      <c r="AA20" s="2">
        <f>ROUNDUP(AA3*'Reference Data'!$B$5,0)</f>
        <v>888142</v>
      </c>
      <c r="AB20" s="2">
        <f>ROUNDUP(AB3*'Reference Data'!$B$5,0)</f>
        <v>888142</v>
      </c>
      <c r="AC20" s="2">
        <f>ROUNDUP(AC3*'Reference Data'!$B$5,0)</f>
        <v>909804</v>
      </c>
      <c r="AD20" s="2">
        <f>ROUNDUP(AD3*'Reference Data'!$B$5,0)</f>
        <v>909804</v>
      </c>
      <c r="AE20" s="2">
        <f>ROUNDUP(AE3*'Reference Data'!$B$5,0)</f>
        <v>909804</v>
      </c>
      <c r="AF20" s="2">
        <f>ROUNDUP(AF3*'Reference Data'!$B$5,0)</f>
        <v>909804</v>
      </c>
      <c r="AG20" s="2">
        <f>ROUNDUP(AG3*'Reference Data'!$B$5,0)</f>
        <v>909804</v>
      </c>
      <c r="AH20" s="2">
        <f>ROUNDUP(AH3*'Reference Data'!$B$5,0)</f>
        <v>909804</v>
      </c>
      <c r="AI20" s="2">
        <f>ROUNDUP(AI3*'Reference Data'!$B$5,0)</f>
        <v>909804</v>
      </c>
      <c r="AJ20" s="2">
        <f>ROUNDUP(AJ3*'Reference Data'!$B$5,0)</f>
        <v>909804</v>
      </c>
      <c r="AK20" s="2">
        <f>ROUNDUP(AK3*'Reference Data'!$B$5,0)</f>
        <v>888142</v>
      </c>
      <c r="AL20" s="2">
        <f>ROUNDUP(AL3*'Reference Data'!$B$5,0)</f>
        <v>888142</v>
      </c>
    </row>
    <row r="21" spans="1:38" x14ac:dyDescent="0.3">
      <c r="A21" t="s">
        <v>15</v>
      </c>
      <c r="B21" s="1">
        <f>(B20*'Reference Data'!$B$9*'Reference Data'!$B$10)/(5*60)</f>
        <v>0</v>
      </c>
      <c r="C21" s="1">
        <f>(C20*'Reference Data'!$B$9*'Reference Data'!$B$10)/(5*60)</f>
        <v>4.6212266666666668E-2</v>
      </c>
      <c r="D21" s="1">
        <f>(D20*'Reference Data'!$B$9*'Reference Data'!$B$10)/(5*60)</f>
        <v>4.6212266666666668E-2</v>
      </c>
      <c r="E21" s="1">
        <f>(E20*'Reference Data'!$B$9*'Reference Data'!$B$10)/(5*60)</f>
        <v>4.6212266666666668E-2</v>
      </c>
      <c r="F21" s="1">
        <f>(F20*'Reference Data'!$B$9*'Reference Data'!$B$10)/(5*60)</f>
        <v>4.6212266666666668E-2</v>
      </c>
      <c r="G21" s="1">
        <f>(G20*'Reference Data'!$B$9*'Reference Data'!$B$10)/(5*60)</f>
        <v>5.7765333333333328E-2</v>
      </c>
      <c r="H21" s="1">
        <f>(H20*'Reference Data'!$B$9*'Reference Data'!$B$10)/(5*60)</f>
        <v>5.7765333333333328E-2</v>
      </c>
      <c r="I21" s="1">
        <f>(I20*'Reference Data'!$B$9*'Reference Data'!$B$10)/(5*60)</f>
        <v>4.6212266666666668E-2</v>
      </c>
      <c r="J21" s="1">
        <f>(J20*'Reference Data'!$B$9*'Reference Data'!$B$10)/(5*60)</f>
        <v>4.6212266666666668E-2</v>
      </c>
      <c r="K21" s="1">
        <f>(K20*'Reference Data'!$B$9*'Reference Data'!$B$10)/(5*60)</f>
        <v>4.6212266666666668E-2</v>
      </c>
      <c r="L21" s="1">
        <f>(L20*'Reference Data'!$B$9*'Reference Data'!$B$10)/(5*60)</f>
        <v>4.6212266666666668E-2</v>
      </c>
      <c r="M21" s="1">
        <f>(M20*'Reference Data'!$B$9*'Reference Data'!$B$10)/(5*60)</f>
        <v>4.6212266666666668E-2</v>
      </c>
      <c r="N21" s="1">
        <f>(N20*'Reference Data'!$B$9*'Reference Data'!$B$10)/(5*60)</f>
        <v>4.6212266666666668E-2</v>
      </c>
      <c r="O21" s="1">
        <f>(O20*'Reference Data'!$B$9*'Reference Data'!$B$10)/(5*60)</f>
        <v>0.18484906666666667</v>
      </c>
      <c r="P21" s="1">
        <f>(P20*'Reference Data'!$B$9*'Reference Data'!$B$10)/(5*60)</f>
        <v>0.18484906666666667</v>
      </c>
      <c r="Q21" s="1">
        <f>(Q20*'Reference Data'!$B$9*'Reference Data'!$B$10)/(5*60)</f>
        <v>0.18484906666666667</v>
      </c>
      <c r="R21" s="1">
        <f>(R20*'Reference Data'!$B$9*'Reference Data'!$B$10)/(5*60)</f>
        <v>0.19640213333333334</v>
      </c>
      <c r="S21" s="1">
        <f>(S20*'Reference Data'!$B$9*'Reference Data'!$B$10)/(5*60)</f>
        <v>0.19640213333333334</v>
      </c>
      <c r="T21" s="1">
        <f>(T20*'Reference Data'!$B$9*'Reference Data'!$B$10)/(5*60)</f>
        <v>0.19640213333333334</v>
      </c>
      <c r="U21" s="1">
        <f>(U20*'Reference Data'!$B$9*'Reference Data'!$B$10)/(5*60)</f>
        <v>0.19640213333333334</v>
      </c>
      <c r="V21" s="1">
        <f>(V20*'Reference Data'!$B$9*'Reference Data'!$B$10)/(5*60)</f>
        <v>0.19640213333333334</v>
      </c>
      <c r="W21" s="1">
        <f>(W20*'Reference Data'!$B$9*'Reference Data'!$B$10)/(5*60)</f>
        <v>0.19640213333333334</v>
      </c>
      <c r="X21" s="1">
        <f>(X20*'Reference Data'!$B$9*'Reference Data'!$B$10)/(5*60)</f>
        <v>0.19640213333333334</v>
      </c>
      <c r="Y21" s="1">
        <f>(Y20*'Reference Data'!$B$9*'Reference Data'!$B$10)/(5*60)</f>
        <v>0.19640213333333334</v>
      </c>
      <c r="Z21" s="1">
        <f>(Z20*'Reference Data'!$B$9*'Reference Data'!$B$10)/(5*60)</f>
        <v>0.18484906666666667</v>
      </c>
      <c r="AA21" s="1">
        <f>(AA20*'Reference Data'!$B$9*'Reference Data'!$B$10)/(5*60)</f>
        <v>0.47367573333333335</v>
      </c>
      <c r="AB21" s="1">
        <f>(AB20*'Reference Data'!$B$9*'Reference Data'!$B$10)/(5*60)</f>
        <v>0.47367573333333335</v>
      </c>
      <c r="AC21" s="1">
        <f>(AC20*'Reference Data'!$B$9*'Reference Data'!$B$10)/(5*60)</f>
        <v>0.48522880000000007</v>
      </c>
      <c r="AD21" s="1">
        <f>(AD20*'Reference Data'!$B$9*'Reference Data'!$B$10)/(5*60)</f>
        <v>0.48522880000000007</v>
      </c>
      <c r="AE21" s="1">
        <f>(AE20*'Reference Data'!$B$9*'Reference Data'!$B$10)/(5*60)</f>
        <v>0.48522880000000007</v>
      </c>
      <c r="AF21" s="1">
        <f>(AF20*'Reference Data'!$B$9*'Reference Data'!$B$10)/(5*60)</f>
        <v>0.48522880000000007</v>
      </c>
      <c r="AG21" s="1">
        <f>(AG20*'Reference Data'!$B$9*'Reference Data'!$B$10)/(5*60)</f>
        <v>0.48522880000000007</v>
      </c>
      <c r="AH21" s="1">
        <f>(AH20*'Reference Data'!$B$9*'Reference Data'!$B$10)/(5*60)</f>
        <v>0.48522880000000007</v>
      </c>
      <c r="AI21" s="1">
        <f>(AI20*'Reference Data'!$B$9*'Reference Data'!$B$10)/(5*60)</f>
        <v>0.48522880000000007</v>
      </c>
      <c r="AJ21" s="1">
        <f>(AJ20*'Reference Data'!$B$9*'Reference Data'!$B$10)/(5*60)</f>
        <v>0.48522880000000007</v>
      </c>
      <c r="AK21" s="1">
        <f>(AK20*'Reference Data'!$B$9*'Reference Data'!$B$10)/(5*60)</f>
        <v>0.47367573333333335</v>
      </c>
      <c r="AL21" s="1">
        <f>(AL20*'Reference Data'!$B$9*'Reference Data'!$B$10)/(5*60)</f>
        <v>0.47367573333333335</v>
      </c>
    </row>
    <row r="22" spans="1:38" x14ac:dyDescent="0.3">
      <c r="A22" t="s">
        <v>14</v>
      </c>
      <c r="B22" s="1">
        <f>B20/(30*24*60*60)</f>
        <v>0</v>
      </c>
      <c r="C22" s="1">
        <f t="shared" ref="C22:Z22" si="11">C20/(30*24*60*60)</f>
        <v>3.3429012345679014E-2</v>
      </c>
      <c r="D22" s="1">
        <f t="shared" si="11"/>
        <v>3.3429012345679014E-2</v>
      </c>
      <c r="E22" s="1">
        <f t="shared" si="11"/>
        <v>3.3429012345679014E-2</v>
      </c>
      <c r="F22" s="1">
        <f t="shared" si="11"/>
        <v>3.3429012345679014E-2</v>
      </c>
      <c r="G22" s="1">
        <f t="shared" si="11"/>
        <v>4.1786265432098763E-2</v>
      </c>
      <c r="H22" s="1">
        <f t="shared" si="11"/>
        <v>4.1786265432098763E-2</v>
      </c>
      <c r="I22" s="1">
        <f t="shared" si="11"/>
        <v>3.3429012345679014E-2</v>
      </c>
      <c r="J22" s="1">
        <f t="shared" si="11"/>
        <v>3.3429012345679014E-2</v>
      </c>
      <c r="K22" s="1">
        <f t="shared" si="11"/>
        <v>3.3429012345679014E-2</v>
      </c>
      <c r="L22" s="1">
        <f t="shared" si="11"/>
        <v>3.3429012345679014E-2</v>
      </c>
      <c r="M22" s="1">
        <f t="shared" si="11"/>
        <v>3.3429012345679014E-2</v>
      </c>
      <c r="N22" s="1">
        <f t="shared" si="11"/>
        <v>3.3429012345679014E-2</v>
      </c>
      <c r="O22" s="1">
        <f t="shared" si="11"/>
        <v>0.13371604938271606</v>
      </c>
      <c r="P22" s="1">
        <f t="shared" si="11"/>
        <v>0.13371604938271606</v>
      </c>
      <c r="Q22" s="1">
        <f t="shared" si="11"/>
        <v>0.13371604938271606</v>
      </c>
      <c r="R22" s="1">
        <f t="shared" si="11"/>
        <v>0.1420733024691358</v>
      </c>
      <c r="S22" s="1">
        <f t="shared" si="11"/>
        <v>0.1420733024691358</v>
      </c>
      <c r="T22" s="1">
        <f t="shared" si="11"/>
        <v>0.1420733024691358</v>
      </c>
      <c r="U22" s="1">
        <f t="shared" si="11"/>
        <v>0.1420733024691358</v>
      </c>
      <c r="V22" s="1">
        <f t="shared" si="11"/>
        <v>0.1420733024691358</v>
      </c>
      <c r="W22" s="1">
        <f t="shared" si="11"/>
        <v>0.1420733024691358</v>
      </c>
      <c r="X22" s="1">
        <f t="shared" si="11"/>
        <v>0.1420733024691358</v>
      </c>
      <c r="Y22" s="1">
        <f t="shared" si="11"/>
        <v>0.1420733024691358</v>
      </c>
      <c r="Z22" s="1">
        <f t="shared" si="11"/>
        <v>0.13371604938271606</v>
      </c>
      <c r="AA22" s="1">
        <f t="shared" ref="AA22:AL22" si="12">AA20/(30*24*60*60)</f>
        <v>0.34264737654320987</v>
      </c>
      <c r="AB22" s="1">
        <f t="shared" si="12"/>
        <v>0.34264737654320987</v>
      </c>
      <c r="AC22" s="1">
        <f t="shared" si="12"/>
        <v>0.35100462962962964</v>
      </c>
      <c r="AD22" s="1">
        <f t="shared" si="12"/>
        <v>0.35100462962962964</v>
      </c>
      <c r="AE22" s="1">
        <f t="shared" si="12"/>
        <v>0.35100462962962964</v>
      </c>
      <c r="AF22" s="1">
        <f t="shared" si="12"/>
        <v>0.35100462962962964</v>
      </c>
      <c r="AG22" s="1">
        <f t="shared" si="12"/>
        <v>0.35100462962962964</v>
      </c>
      <c r="AH22" s="1">
        <f t="shared" si="12"/>
        <v>0.35100462962962964</v>
      </c>
      <c r="AI22" s="1">
        <f t="shared" si="12"/>
        <v>0.35100462962962964</v>
      </c>
      <c r="AJ22" s="1">
        <f t="shared" si="12"/>
        <v>0.35100462962962964</v>
      </c>
      <c r="AK22" s="1">
        <f t="shared" si="12"/>
        <v>0.34264737654320987</v>
      </c>
      <c r="AL22" s="1">
        <f t="shared" si="12"/>
        <v>0.34264737654320987</v>
      </c>
    </row>
    <row r="24" spans="1:38" x14ac:dyDescent="0.3">
      <c r="A24" t="s">
        <v>104</v>
      </c>
      <c r="B24" s="10">
        <v>1</v>
      </c>
      <c r="O24" s="11"/>
      <c r="P24" s="11"/>
      <c r="Z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21" sqref="B21"/>
    </sheetView>
  </sheetViews>
  <sheetFormatPr defaultColWidth="9" defaultRowHeight="14.4" x14ac:dyDescent="0.3"/>
  <cols>
    <col min="1" max="1" width="59.59765625" style="14" customWidth="1"/>
    <col min="2" max="2" width="21.1992187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 x14ac:dyDescent="0.3">
      <c r="A1" s="52" t="s">
        <v>89</v>
      </c>
      <c r="B1" s="52"/>
      <c r="C1" s="52"/>
      <c r="D1" s="52"/>
      <c r="E1" s="37"/>
    </row>
    <row r="3" spans="1:5" ht="15.6" x14ac:dyDescent="0.3">
      <c r="A3" s="26" t="s">
        <v>73</v>
      </c>
      <c r="B3" s="33">
        <f>'Reference Data'!B14</f>
        <v>20000000</v>
      </c>
      <c r="C3" s="31"/>
    </row>
    <row r="4" spans="1:5" x14ac:dyDescent="0.3">
      <c r="A4" s="28" t="s">
        <v>72</v>
      </c>
      <c r="B4" s="36">
        <f>MAX('Transaction Details'!B3:AL3)</f>
        <v>42</v>
      </c>
    </row>
    <row r="6" spans="1:5" x14ac:dyDescent="0.3">
      <c r="B6" s="26" t="s">
        <v>88</v>
      </c>
      <c r="C6" s="26" t="s">
        <v>87</v>
      </c>
    </row>
    <row r="7" spans="1:5" ht="15.6" x14ac:dyDescent="0.3">
      <c r="A7" s="28" t="s">
        <v>86</v>
      </c>
      <c r="B7" s="27">
        <f>B3*'Reference Data'!B3</f>
        <v>1400000000</v>
      </c>
      <c r="C7" s="31">
        <f>(B7*'Reference Data'!$B$7*'Reference Data'!$B$8)/(5*60)</f>
        <v>14000</v>
      </c>
      <c r="E7" s="31"/>
    </row>
    <row r="8" spans="1:5" ht="15.6" x14ac:dyDescent="0.3">
      <c r="A8" s="28" t="s">
        <v>85</v>
      </c>
      <c r="B8" s="27">
        <f>B3*'Reference Data'!B4</f>
        <v>600000000</v>
      </c>
      <c r="C8" s="31">
        <f>(B8*'Reference Data'!$B$7*'Reference Data'!$B$8)/(5*60)</f>
        <v>6000</v>
      </c>
    </row>
    <row r="9" spans="1:5" ht="15.6" x14ac:dyDescent="0.3">
      <c r="A9" s="28" t="s">
        <v>101</v>
      </c>
      <c r="B9" s="45" t="s">
        <v>99</v>
      </c>
      <c r="C9" s="31">
        <f>'Reference Data'!B12</f>
        <v>3500</v>
      </c>
    </row>
    <row r="10" spans="1:5" ht="15.6" x14ac:dyDescent="0.3">
      <c r="A10" s="28" t="s">
        <v>102</v>
      </c>
      <c r="B10" s="35">
        <f>'Reference Data'!B19</f>
        <v>13685760000000</v>
      </c>
      <c r="C10" s="33">
        <f>B10/(30*24*60*60)</f>
        <v>5280000</v>
      </c>
    </row>
    <row r="11" spans="1:5" ht="15.6" x14ac:dyDescent="0.3">
      <c r="A11" s="28"/>
      <c r="B11" s="34"/>
    </row>
    <row r="12" spans="1:5" ht="15.6" x14ac:dyDescent="0.3">
      <c r="A12" s="28" t="s">
        <v>84</v>
      </c>
      <c r="B12" s="27">
        <f>B4*'Reference Data'!B3</f>
        <v>2940</v>
      </c>
      <c r="C12" s="14">
        <f>(B12*'Reference Data'!$B$7*'Reference Data'!$B$8)/(5*60)</f>
        <v>2.9400000000000003E-2</v>
      </c>
    </row>
    <row r="13" spans="1:5" ht="15.6" x14ac:dyDescent="0.3">
      <c r="A13" s="28" t="s">
        <v>83</v>
      </c>
      <c r="B13" s="33">
        <f>B4*'Reference Data'!B4</f>
        <v>1260</v>
      </c>
      <c r="C13" s="14">
        <f>(B13*'Reference Data'!$B$7*'Reference Data'!$B$8)/(5*60)</f>
        <v>1.26E-2</v>
      </c>
    </row>
    <row r="14" spans="1:5" x14ac:dyDescent="0.3">
      <c r="A14" s="28" t="s">
        <v>98</v>
      </c>
      <c r="B14" s="46" t="s">
        <v>99</v>
      </c>
      <c r="C14" s="30">
        <f>B4/B3*'Reference Data'!B12</f>
        <v>7.3499999999999989E-3</v>
      </c>
    </row>
    <row r="15" spans="1:5" ht="15.6" x14ac:dyDescent="0.3">
      <c r="A15" s="28" t="s">
        <v>82</v>
      </c>
      <c r="B15" s="31">
        <f>B4*'Reference Data'!B5</f>
        <v>909804</v>
      </c>
      <c r="C15" s="32">
        <f>(B15*'Reference Data'!B9*'Reference Data'!B10)/(5*60)</f>
        <v>0.48522880000000007</v>
      </c>
    </row>
    <row r="16" spans="1:5" x14ac:dyDescent="0.3">
      <c r="A16" s="28" t="s">
        <v>81</v>
      </c>
      <c r="B16" s="31">
        <f>B15*10</f>
        <v>9098040</v>
      </c>
      <c r="C16" s="30">
        <f>C15*10</f>
        <v>4.8522880000000006</v>
      </c>
    </row>
    <row r="18" spans="1:3" x14ac:dyDescent="0.3">
      <c r="A18" s="28" t="s">
        <v>80</v>
      </c>
      <c r="B18" s="47">
        <f>B12/B7</f>
        <v>2.0999999999999998E-6</v>
      </c>
      <c r="C18" s="29" t="s">
        <v>76</v>
      </c>
    </row>
    <row r="19" spans="1:3" x14ac:dyDescent="0.3">
      <c r="A19" s="28" t="s">
        <v>79</v>
      </c>
      <c r="B19" s="47">
        <f>B13/B8</f>
        <v>2.0999999999999998E-6</v>
      </c>
      <c r="C19" s="29" t="s">
        <v>76</v>
      </c>
    </row>
    <row r="20" spans="1:3" x14ac:dyDescent="0.3">
      <c r="A20" s="28" t="s">
        <v>100</v>
      </c>
      <c r="B20" s="47">
        <f>C14/C9</f>
        <v>2.0999999999999998E-6</v>
      </c>
      <c r="C20" s="29" t="s">
        <v>76</v>
      </c>
    </row>
    <row r="21" spans="1:3" ht="15.6" x14ac:dyDescent="0.3">
      <c r="A21" s="28" t="s">
        <v>78</v>
      </c>
      <c r="B21" s="49">
        <f>B15/B10</f>
        <v>6.6478149551066221E-8</v>
      </c>
    </row>
    <row r="22" spans="1:3" x14ac:dyDescent="0.3">
      <c r="A22" s="28" t="s">
        <v>77</v>
      </c>
      <c r="B22" s="47">
        <f>B16/B10</f>
        <v>6.6478149551066216E-7</v>
      </c>
      <c r="C22" s="29" t="s">
        <v>76</v>
      </c>
    </row>
    <row r="25" spans="1:3" x14ac:dyDescent="0.3">
      <c r="A25" s="28" t="s">
        <v>103</v>
      </c>
    </row>
    <row r="27" spans="1:3" x14ac:dyDescent="0.3">
      <c r="A27" s="26" t="s">
        <v>75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B5" sqref="B5"/>
    </sheetView>
  </sheetViews>
  <sheetFormatPr defaultColWidth="9" defaultRowHeight="15.6" x14ac:dyDescent="0.3"/>
  <cols>
    <col min="1" max="1" width="41.5" style="14" bestFit="1" customWidth="1"/>
    <col min="2" max="2" width="11.09765625" style="14" bestFit="1" customWidth="1"/>
    <col min="3" max="3" width="5.19921875" style="15" bestFit="1" customWidth="1"/>
    <col min="4" max="4" width="10.3984375" style="15" bestFit="1" customWidth="1"/>
    <col min="5" max="5" width="12.09765625" style="14" bestFit="1" customWidth="1"/>
    <col min="6" max="16384" width="9" style="14"/>
  </cols>
  <sheetData>
    <row r="1" spans="1:5" ht="14.4" x14ac:dyDescent="0.3">
      <c r="A1" s="52" t="s">
        <v>74</v>
      </c>
      <c r="B1" s="52"/>
      <c r="C1" s="52"/>
      <c r="D1" s="52"/>
      <c r="E1" s="52"/>
    </row>
    <row r="3" spans="1:5" x14ac:dyDescent="0.3">
      <c r="A3" s="26" t="s">
        <v>96</v>
      </c>
      <c r="B3" s="27">
        <f>'Reference Data'!B15</f>
        <v>50000000</v>
      </c>
    </row>
    <row r="4" spans="1:5" x14ac:dyDescent="0.3">
      <c r="A4" s="28" t="s">
        <v>72</v>
      </c>
      <c r="B4" s="36">
        <f>MAX('Transaction Details'!B3:AL3)</f>
        <v>42</v>
      </c>
    </row>
    <row r="5" spans="1:5" x14ac:dyDescent="0.3">
      <c r="A5" s="26" t="s">
        <v>71</v>
      </c>
      <c r="B5" s="48">
        <f>E53/D53</f>
        <v>8.3999999999999979E-7</v>
      </c>
    </row>
    <row r="7" spans="1:5" ht="45.75" customHeight="1" x14ac:dyDescent="0.3">
      <c r="A7" s="54" t="s">
        <v>70</v>
      </c>
      <c r="B7" s="54" t="s">
        <v>69</v>
      </c>
      <c r="C7" s="53" t="s">
        <v>68</v>
      </c>
      <c r="D7" s="53"/>
      <c r="E7" s="25" t="s">
        <v>67</v>
      </c>
    </row>
    <row r="8" spans="1:5" ht="28.8" x14ac:dyDescent="0.3">
      <c r="A8" s="54"/>
      <c r="B8" s="54"/>
      <c r="C8" s="24" t="s">
        <v>66</v>
      </c>
      <c r="D8" s="23" t="s">
        <v>65</v>
      </c>
      <c r="E8" s="23" t="s">
        <v>65</v>
      </c>
    </row>
    <row r="9" spans="1:5" x14ac:dyDescent="0.3">
      <c r="A9" s="21" t="s">
        <v>64</v>
      </c>
      <c r="B9" s="18"/>
      <c r="C9" s="17"/>
      <c r="D9" s="17"/>
      <c r="E9" s="18"/>
    </row>
    <row r="10" spans="1:5" x14ac:dyDescent="0.3">
      <c r="A10" s="18" t="s">
        <v>63</v>
      </c>
      <c r="B10" s="18">
        <v>1</v>
      </c>
      <c r="C10" s="17">
        <v>0.3</v>
      </c>
      <c r="D10" s="20">
        <f>C10*'Reference Data'!$B$17*B10</f>
        <v>72</v>
      </c>
      <c r="E10" s="50">
        <f>D10*($B$4/$B$3)</f>
        <v>6.0480000000000004E-5</v>
      </c>
    </row>
    <row r="11" spans="1:5" x14ac:dyDescent="0.3">
      <c r="A11" s="18" t="s">
        <v>62</v>
      </c>
      <c r="B11" s="18">
        <v>1</v>
      </c>
      <c r="C11" s="17">
        <v>0.5</v>
      </c>
      <c r="D11" s="20">
        <f>C11*'Reference Data'!$B$17*B11</f>
        <v>120</v>
      </c>
      <c r="E11" s="50">
        <f t="shared" ref="E11:E51" si="0">D11*($B$4/$B$3)</f>
        <v>1.008E-4</v>
      </c>
    </row>
    <row r="12" spans="1:5" x14ac:dyDescent="0.3">
      <c r="A12" s="18" t="s">
        <v>61</v>
      </c>
      <c r="B12" s="18">
        <v>1</v>
      </c>
      <c r="C12" s="17">
        <v>0.7</v>
      </c>
      <c r="D12" s="20">
        <f>C12*'Reference Data'!$B$17*B12</f>
        <v>168</v>
      </c>
      <c r="E12" s="50">
        <f t="shared" si="0"/>
        <v>1.4112E-4</v>
      </c>
    </row>
    <row r="13" spans="1:5" x14ac:dyDescent="0.3">
      <c r="A13" s="18" t="s">
        <v>60</v>
      </c>
      <c r="B13" s="18">
        <v>1</v>
      </c>
      <c r="C13" s="17">
        <v>0.5</v>
      </c>
      <c r="D13" s="20">
        <f>C13*'Reference Data'!$B$17*B13</f>
        <v>120</v>
      </c>
      <c r="E13" s="50">
        <f t="shared" si="0"/>
        <v>1.008E-4</v>
      </c>
    </row>
    <row r="14" spans="1:5" x14ac:dyDescent="0.3">
      <c r="A14" s="21" t="s">
        <v>59</v>
      </c>
      <c r="B14" s="18"/>
      <c r="C14" s="17"/>
      <c r="D14" s="20"/>
      <c r="E14" s="50"/>
    </row>
    <row r="15" spans="1:5" x14ac:dyDescent="0.3">
      <c r="A15" s="18" t="s">
        <v>58</v>
      </c>
      <c r="B15" s="18">
        <v>1</v>
      </c>
      <c r="C15" s="17">
        <v>1</v>
      </c>
      <c r="D15" s="20">
        <f>C15*'Reference Data'!$B$17*B15</f>
        <v>240</v>
      </c>
      <c r="E15" s="50">
        <f t="shared" si="0"/>
        <v>2.0159999999999999E-4</v>
      </c>
    </row>
    <row r="16" spans="1:5" x14ac:dyDescent="0.3">
      <c r="A16" s="18" t="s">
        <v>57</v>
      </c>
      <c r="B16" s="18">
        <v>3</v>
      </c>
      <c r="C16" s="17">
        <v>1</v>
      </c>
      <c r="D16" s="20">
        <f>C16*'Reference Data'!$B$17*B16</f>
        <v>720</v>
      </c>
      <c r="E16" s="50">
        <f t="shared" si="0"/>
        <v>6.0479999999999996E-4</v>
      </c>
    </row>
    <row r="17" spans="1:5" x14ac:dyDescent="0.3">
      <c r="A17" s="21" t="s">
        <v>56</v>
      </c>
      <c r="B17" s="18"/>
      <c r="C17" s="17"/>
      <c r="D17" s="20"/>
      <c r="E17" s="50"/>
    </row>
    <row r="18" spans="1:5" x14ac:dyDescent="0.3">
      <c r="A18" s="18" t="s">
        <v>55</v>
      </c>
      <c r="B18" s="18">
        <v>1</v>
      </c>
      <c r="C18" s="17">
        <v>1</v>
      </c>
      <c r="D18" s="20">
        <f>C18*'Reference Data'!$B$17*B18</f>
        <v>240</v>
      </c>
      <c r="E18" s="50">
        <f t="shared" si="0"/>
        <v>2.0159999999999999E-4</v>
      </c>
    </row>
    <row r="19" spans="1:5" x14ac:dyDescent="0.3">
      <c r="A19" s="18" t="s">
        <v>54</v>
      </c>
      <c r="B19" s="18">
        <v>1</v>
      </c>
      <c r="C19" s="17">
        <v>1</v>
      </c>
      <c r="D19" s="20">
        <f>C19*'Reference Data'!$B$17*B19</f>
        <v>240</v>
      </c>
      <c r="E19" s="50">
        <f t="shared" si="0"/>
        <v>2.0159999999999999E-4</v>
      </c>
    </row>
    <row r="20" spans="1:5" x14ac:dyDescent="0.3">
      <c r="A20" s="18" t="s">
        <v>53</v>
      </c>
      <c r="B20" s="18">
        <v>2</v>
      </c>
      <c r="C20" s="17">
        <v>1</v>
      </c>
      <c r="D20" s="20">
        <f>C20*'Reference Data'!$B$17*B20</f>
        <v>480</v>
      </c>
      <c r="E20" s="50">
        <f t="shared" si="0"/>
        <v>4.0319999999999999E-4</v>
      </c>
    </row>
    <row r="21" spans="1:5" x14ac:dyDescent="0.3">
      <c r="A21" s="21" t="s">
        <v>52</v>
      </c>
      <c r="B21" s="18"/>
      <c r="C21" s="17"/>
      <c r="D21" s="20"/>
      <c r="E21" s="50"/>
    </row>
    <row r="22" spans="1:5" x14ac:dyDescent="0.3">
      <c r="A22" s="18" t="s">
        <v>51</v>
      </c>
      <c r="B22" s="18">
        <v>1</v>
      </c>
      <c r="C22" s="17">
        <v>0.25</v>
      </c>
      <c r="D22" s="20">
        <f>C22*'Reference Data'!$B$17*B22</f>
        <v>60</v>
      </c>
      <c r="E22" s="50">
        <f t="shared" si="0"/>
        <v>5.0399999999999999E-5</v>
      </c>
    </row>
    <row r="23" spans="1:5" x14ac:dyDescent="0.3">
      <c r="A23" s="18" t="s">
        <v>50</v>
      </c>
      <c r="B23" s="18">
        <v>1</v>
      </c>
      <c r="C23" s="17">
        <v>0.5</v>
      </c>
      <c r="D23" s="20">
        <f>C23*'Reference Data'!$B$17*B23</f>
        <v>120</v>
      </c>
      <c r="E23" s="50">
        <f t="shared" si="0"/>
        <v>1.008E-4</v>
      </c>
    </row>
    <row r="24" spans="1:5" x14ac:dyDescent="0.3">
      <c r="A24" s="18" t="s">
        <v>49</v>
      </c>
      <c r="B24" s="18">
        <v>1</v>
      </c>
      <c r="C24" s="17">
        <v>0.5</v>
      </c>
      <c r="D24" s="20">
        <f>C24*'Reference Data'!$B$17*B24</f>
        <v>120</v>
      </c>
      <c r="E24" s="50">
        <f t="shared" si="0"/>
        <v>1.008E-4</v>
      </c>
    </row>
    <row r="25" spans="1:5" x14ac:dyDescent="0.3">
      <c r="A25" s="18" t="s">
        <v>48</v>
      </c>
      <c r="B25" s="18">
        <v>4</v>
      </c>
      <c r="C25" s="17">
        <v>1</v>
      </c>
      <c r="D25" s="20">
        <f>C25*'Reference Data'!$B$17*B25</f>
        <v>960</v>
      </c>
      <c r="E25" s="50">
        <f t="shared" si="0"/>
        <v>8.0639999999999998E-4</v>
      </c>
    </row>
    <row r="26" spans="1:5" x14ac:dyDescent="0.3">
      <c r="A26" s="21" t="s">
        <v>47</v>
      </c>
      <c r="B26" s="18"/>
      <c r="C26" s="17"/>
      <c r="D26" s="20"/>
      <c r="E26" s="50"/>
    </row>
    <row r="27" spans="1:5" x14ac:dyDescent="0.3">
      <c r="A27" s="18" t="s">
        <v>46</v>
      </c>
      <c r="B27" s="18">
        <v>1</v>
      </c>
      <c r="C27" s="17">
        <v>1</v>
      </c>
      <c r="D27" s="20">
        <f>C27*'Reference Data'!$B$17*B27</f>
        <v>240</v>
      </c>
      <c r="E27" s="50">
        <f t="shared" si="0"/>
        <v>2.0159999999999999E-4</v>
      </c>
    </row>
    <row r="28" spans="1:5" x14ac:dyDescent="0.3">
      <c r="A28" s="22" t="s">
        <v>45</v>
      </c>
      <c r="B28" s="18"/>
      <c r="C28" s="17"/>
      <c r="D28" s="20"/>
      <c r="E28" s="50"/>
    </row>
    <row r="29" spans="1:5" x14ac:dyDescent="0.3">
      <c r="A29" s="18" t="s">
        <v>44</v>
      </c>
      <c r="B29" s="18">
        <v>1</v>
      </c>
      <c r="C29" s="17">
        <v>1</v>
      </c>
      <c r="D29" s="20">
        <f>C29*'Reference Data'!$B$17*B29</f>
        <v>240</v>
      </c>
      <c r="E29" s="50">
        <f t="shared" si="0"/>
        <v>2.0159999999999999E-4</v>
      </c>
    </row>
    <row r="30" spans="1:5" x14ac:dyDescent="0.3">
      <c r="A30" s="18" t="s">
        <v>43</v>
      </c>
      <c r="B30" s="18">
        <v>8</v>
      </c>
      <c r="C30" s="17">
        <v>1</v>
      </c>
      <c r="D30" s="20">
        <f>C30*'Reference Data'!$B$17*B30</f>
        <v>1920</v>
      </c>
      <c r="E30" s="50">
        <f t="shared" si="0"/>
        <v>1.6128E-3</v>
      </c>
    </row>
    <row r="31" spans="1:5" x14ac:dyDescent="0.3">
      <c r="A31" s="18" t="s">
        <v>42</v>
      </c>
      <c r="B31" s="18">
        <v>1</v>
      </c>
      <c r="C31" s="17">
        <v>1</v>
      </c>
      <c r="D31" s="20">
        <f>C31*'Reference Data'!$B$17*B31</f>
        <v>240</v>
      </c>
      <c r="E31" s="50">
        <f t="shared" si="0"/>
        <v>2.0159999999999999E-4</v>
      </c>
    </row>
    <row r="32" spans="1:5" x14ac:dyDescent="0.3">
      <c r="A32" s="18" t="s">
        <v>41</v>
      </c>
      <c r="B32" s="18">
        <v>4</v>
      </c>
      <c r="C32" s="17">
        <v>1</v>
      </c>
      <c r="D32" s="20">
        <f>C32*'Reference Data'!$B$17*B32</f>
        <v>960</v>
      </c>
      <c r="E32" s="50">
        <f t="shared" si="0"/>
        <v>8.0639999999999998E-4</v>
      </c>
    </row>
    <row r="33" spans="1:5" x14ac:dyDescent="0.3">
      <c r="A33" s="22" t="s">
        <v>40</v>
      </c>
      <c r="B33" s="18"/>
      <c r="C33" s="17"/>
      <c r="D33" s="20"/>
      <c r="E33" s="50"/>
    </row>
    <row r="34" spans="1:5" x14ac:dyDescent="0.3">
      <c r="A34" s="18" t="s">
        <v>39</v>
      </c>
      <c r="B34" s="18">
        <v>1</v>
      </c>
      <c r="C34" s="17">
        <v>1</v>
      </c>
      <c r="D34" s="20">
        <f>C34*'Reference Data'!$B$17*B34</f>
        <v>240</v>
      </c>
      <c r="E34" s="50">
        <f t="shared" si="0"/>
        <v>2.0159999999999999E-4</v>
      </c>
    </row>
    <row r="35" spans="1:5" x14ac:dyDescent="0.3">
      <c r="A35" s="18" t="s">
        <v>36</v>
      </c>
      <c r="B35" s="18">
        <v>2</v>
      </c>
      <c r="C35" s="17">
        <v>1</v>
      </c>
      <c r="D35" s="20">
        <f>C35*'Reference Data'!$B$17*B35</f>
        <v>480</v>
      </c>
      <c r="E35" s="50">
        <f t="shared" si="0"/>
        <v>4.0319999999999999E-4</v>
      </c>
    </row>
    <row r="36" spans="1:5" x14ac:dyDescent="0.3">
      <c r="A36" s="18" t="s">
        <v>35</v>
      </c>
      <c r="B36" s="18">
        <v>2</v>
      </c>
      <c r="C36" s="17">
        <v>1</v>
      </c>
      <c r="D36" s="20">
        <f>C36*'Reference Data'!$B$17*B36</f>
        <v>480</v>
      </c>
      <c r="E36" s="50">
        <f t="shared" si="0"/>
        <v>4.0319999999999999E-4</v>
      </c>
    </row>
    <row r="37" spans="1:5" x14ac:dyDescent="0.3">
      <c r="A37" s="18" t="s">
        <v>34</v>
      </c>
      <c r="B37" s="18">
        <v>2</v>
      </c>
      <c r="C37" s="17">
        <v>1</v>
      </c>
      <c r="D37" s="20">
        <f>C37*'Reference Data'!$B$17*B37</f>
        <v>480</v>
      </c>
      <c r="E37" s="50">
        <f t="shared" si="0"/>
        <v>4.0319999999999999E-4</v>
      </c>
    </row>
    <row r="38" spans="1:5" x14ac:dyDescent="0.3">
      <c r="A38" s="18" t="s">
        <v>38</v>
      </c>
      <c r="B38" s="18"/>
      <c r="C38" s="17"/>
      <c r="D38" s="20"/>
      <c r="E38" s="50"/>
    </row>
    <row r="39" spans="1:5" x14ac:dyDescent="0.3">
      <c r="A39" s="18" t="s">
        <v>37</v>
      </c>
      <c r="B39" s="18">
        <v>1</v>
      </c>
      <c r="C39" s="17">
        <v>1</v>
      </c>
      <c r="D39" s="20">
        <f>C39*'Reference Data'!$B$17*B39</f>
        <v>240</v>
      </c>
      <c r="E39" s="50">
        <f t="shared" si="0"/>
        <v>2.0159999999999999E-4</v>
      </c>
    </row>
    <row r="40" spans="1:5" x14ac:dyDescent="0.3">
      <c r="A40" s="18" t="s">
        <v>36</v>
      </c>
      <c r="B40" s="18">
        <v>2</v>
      </c>
      <c r="C40" s="17">
        <v>1</v>
      </c>
      <c r="D40" s="20">
        <f>C40*'Reference Data'!$B$17*B40</f>
        <v>480</v>
      </c>
      <c r="E40" s="50">
        <f t="shared" si="0"/>
        <v>4.0319999999999999E-4</v>
      </c>
    </row>
    <row r="41" spans="1:5" x14ac:dyDescent="0.3">
      <c r="A41" s="18" t="s">
        <v>35</v>
      </c>
      <c r="B41" s="18">
        <v>1</v>
      </c>
      <c r="C41" s="17">
        <v>1</v>
      </c>
      <c r="D41" s="20">
        <f>C41*'Reference Data'!$B$17*B41</f>
        <v>240</v>
      </c>
      <c r="E41" s="50">
        <f t="shared" si="0"/>
        <v>2.0159999999999999E-4</v>
      </c>
    </row>
    <row r="42" spans="1:5" x14ac:dyDescent="0.3">
      <c r="A42" s="18" t="s">
        <v>34</v>
      </c>
      <c r="B42" s="18">
        <v>1</v>
      </c>
      <c r="C42" s="17">
        <v>1</v>
      </c>
      <c r="D42" s="20">
        <f>C42*'Reference Data'!$B$17*B42</f>
        <v>240</v>
      </c>
      <c r="E42" s="50">
        <f t="shared" si="0"/>
        <v>2.0159999999999999E-4</v>
      </c>
    </row>
    <row r="43" spans="1:5" x14ac:dyDescent="0.3">
      <c r="A43" s="21" t="s">
        <v>33</v>
      </c>
      <c r="B43" s="18"/>
      <c r="C43" s="17"/>
      <c r="D43" s="20"/>
      <c r="E43" s="50"/>
    </row>
    <row r="44" spans="1:5" x14ac:dyDescent="0.3">
      <c r="A44" s="18" t="s">
        <v>32</v>
      </c>
      <c r="B44" s="18">
        <v>1</v>
      </c>
      <c r="C44" s="17">
        <v>0.5</v>
      </c>
      <c r="D44" s="20">
        <f>C44*'Reference Data'!$B$17*B44</f>
        <v>120</v>
      </c>
      <c r="E44" s="50">
        <f t="shared" si="0"/>
        <v>1.008E-4</v>
      </c>
    </row>
    <row r="45" spans="1:5" x14ac:dyDescent="0.3">
      <c r="A45" s="18" t="s">
        <v>31</v>
      </c>
      <c r="B45" s="18">
        <v>2</v>
      </c>
      <c r="C45" s="17">
        <v>0.5</v>
      </c>
      <c r="D45" s="20">
        <f>C45*'Reference Data'!$B$17*B45</f>
        <v>240</v>
      </c>
      <c r="E45" s="50">
        <f t="shared" si="0"/>
        <v>2.0159999999999999E-4</v>
      </c>
    </row>
    <row r="46" spans="1:5" x14ac:dyDescent="0.3">
      <c r="A46" s="18" t="s">
        <v>30</v>
      </c>
      <c r="B46" s="18">
        <v>6</v>
      </c>
      <c r="C46" s="17">
        <v>0.5</v>
      </c>
      <c r="D46" s="20">
        <f>C46*'Reference Data'!$B$17*B46</f>
        <v>720</v>
      </c>
      <c r="E46" s="50">
        <f t="shared" si="0"/>
        <v>6.0479999999999996E-4</v>
      </c>
    </row>
    <row r="47" spans="1:5" x14ac:dyDescent="0.3">
      <c r="A47" s="18" t="s">
        <v>29</v>
      </c>
      <c r="B47" s="18">
        <v>2</v>
      </c>
      <c r="C47" s="17">
        <v>0.5</v>
      </c>
      <c r="D47" s="20">
        <f>C47*'Reference Data'!$B$17*B47</f>
        <v>240</v>
      </c>
      <c r="E47" s="50">
        <f t="shared" si="0"/>
        <v>2.0159999999999999E-4</v>
      </c>
    </row>
    <row r="48" spans="1:5" x14ac:dyDescent="0.3">
      <c r="A48" s="21" t="s">
        <v>28</v>
      </c>
      <c r="B48" s="18"/>
      <c r="C48" s="17"/>
      <c r="D48" s="20"/>
      <c r="E48" s="50"/>
    </row>
    <row r="49" spans="1:5" x14ac:dyDescent="0.3">
      <c r="A49" s="18" t="s">
        <v>27</v>
      </c>
      <c r="B49" s="18">
        <v>1</v>
      </c>
      <c r="C49" s="17">
        <v>1</v>
      </c>
      <c r="D49" s="20">
        <f>C49*'Reference Data'!$B$17*B49</f>
        <v>240</v>
      </c>
      <c r="E49" s="50">
        <f t="shared" si="0"/>
        <v>2.0159999999999999E-4</v>
      </c>
    </row>
    <row r="50" spans="1:5" x14ac:dyDescent="0.3">
      <c r="A50" s="18" t="s">
        <v>26</v>
      </c>
      <c r="B50" s="18">
        <v>1</v>
      </c>
      <c r="C50" s="17">
        <v>1</v>
      </c>
      <c r="D50" s="20">
        <f>C50*'Reference Data'!$B$17*B50</f>
        <v>240</v>
      </c>
      <c r="E50" s="50">
        <f t="shared" si="0"/>
        <v>2.0159999999999999E-4</v>
      </c>
    </row>
    <row r="51" spans="1:5" x14ac:dyDescent="0.3">
      <c r="A51" s="18" t="s">
        <v>25</v>
      </c>
      <c r="B51" s="18">
        <v>4</v>
      </c>
      <c r="C51" s="17">
        <v>1</v>
      </c>
      <c r="D51" s="20">
        <f>C51*'Reference Data'!$B$17*B51</f>
        <v>960</v>
      </c>
      <c r="E51" s="50">
        <f t="shared" si="0"/>
        <v>8.0639999999999998E-4</v>
      </c>
    </row>
    <row r="52" spans="1:5" x14ac:dyDescent="0.3">
      <c r="A52" s="18"/>
      <c r="B52" s="18"/>
      <c r="C52" s="17"/>
      <c r="D52" s="20"/>
      <c r="E52" s="50"/>
    </row>
    <row r="53" spans="1:5" x14ac:dyDescent="0.3">
      <c r="A53" s="19" t="s">
        <v>24</v>
      </c>
      <c r="B53" s="18"/>
      <c r="C53" s="17"/>
      <c r="D53" s="16">
        <f>SUM(D9:D51)</f>
        <v>12900</v>
      </c>
      <c r="E53" s="51">
        <f>SUM(E9:E51)</f>
        <v>1.0835999999999997E-2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1" sqref="B21"/>
    </sheetView>
  </sheetViews>
  <sheetFormatPr defaultColWidth="11" defaultRowHeight="15.6" x14ac:dyDescent="0.3"/>
  <cols>
    <col min="1" max="1" width="43.09765625" bestFit="1" customWidth="1"/>
    <col min="2" max="2" width="16.5" bestFit="1" customWidth="1"/>
    <col min="5" max="5" width="19.5" bestFit="1" customWidth="1"/>
    <col min="6" max="6" width="16.19921875" bestFit="1" customWidth="1"/>
  </cols>
  <sheetData>
    <row r="1" spans="1:6" x14ac:dyDescent="0.3">
      <c r="A1" t="s">
        <v>2</v>
      </c>
      <c r="B1" s="3">
        <v>2.2799999999999998</v>
      </c>
    </row>
    <row r="2" spans="1:6" x14ac:dyDescent="0.3">
      <c r="A2" t="s">
        <v>1</v>
      </c>
      <c r="B2" s="3">
        <v>3.76</v>
      </c>
    </row>
    <row r="3" spans="1:6" x14ac:dyDescent="0.3">
      <c r="A3" t="s">
        <v>3</v>
      </c>
      <c r="B3" s="3">
        <v>70</v>
      </c>
      <c r="F3" s="2"/>
    </row>
    <row r="4" spans="1:6" x14ac:dyDescent="0.3">
      <c r="A4" t="s">
        <v>4</v>
      </c>
      <c r="B4" s="3">
        <v>30</v>
      </c>
    </row>
    <row r="5" spans="1:6" x14ac:dyDescent="0.3">
      <c r="A5" t="s">
        <v>5</v>
      </c>
      <c r="B5" s="43">
        <v>21662</v>
      </c>
      <c r="F5" s="2"/>
    </row>
    <row r="7" spans="1:6" x14ac:dyDescent="0.3">
      <c r="A7" t="s">
        <v>6</v>
      </c>
      <c r="B7" s="4">
        <v>0.06</v>
      </c>
    </row>
    <row r="8" spans="1:6" x14ac:dyDescent="0.3">
      <c r="A8" t="s">
        <v>7</v>
      </c>
      <c r="B8" s="4">
        <v>0.05</v>
      </c>
    </row>
    <row r="9" spans="1:6" x14ac:dyDescent="0.3">
      <c r="A9" t="s">
        <v>8</v>
      </c>
      <c r="B9" s="4">
        <v>0.04</v>
      </c>
    </row>
    <row r="10" spans="1:6" x14ac:dyDescent="0.3">
      <c r="A10" t="s">
        <v>9</v>
      </c>
      <c r="B10" s="8">
        <v>4.0000000000000001E-3</v>
      </c>
    </row>
    <row r="12" spans="1:6" x14ac:dyDescent="0.3">
      <c r="A12" t="s">
        <v>97</v>
      </c>
      <c r="B12" s="44">
        <v>3500</v>
      </c>
    </row>
    <row r="14" spans="1:6" x14ac:dyDescent="0.3">
      <c r="A14" s="38" t="s">
        <v>90</v>
      </c>
      <c r="B14" s="39">
        <v>20000000</v>
      </c>
    </row>
    <row r="15" spans="1:6" x14ac:dyDescent="0.3">
      <c r="A15" s="42" t="s">
        <v>95</v>
      </c>
      <c r="B15" s="39">
        <v>50000000</v>
      </c>
    </row>
    <row r="17" spans="1:2" x14ac:dyDescent="0.3">
      <c r="A17" t="s">
        <v>91</v>
      </c>
      <c r="B17" s="40">
        <v>240</v>
      </c>
    </row>
    <row r="19" spans="1:2" x14ac:dyDescent="0.3">
      <c r="A19" t="s">
        <v>94</v>
      </c>
      <c r="B19" s="41">
        <v>13685760000000</v>
      </c>
    </row>
  </sheetData>
  <customSheetViews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Marie Niland</cp:lastModifiedBy>
  <dcterms:created xsi:type="dcterms:W3CDTF">2011-09-26T05:28:14Z</dcterms:created>
  <dcterms:modified xsi:type="dcterms:W3CDTF">2012-04-10T05:22:28Z</dcterms:modified>
</cp:coreProperties>
</file>