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<sst xmlns="http://schemas.openxmlformats.org/spreadsheetml/2006/main" count="191" uniqueCount="148">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</sst>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167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7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7" fontId="0" fillId="0" borderId="0" xfId="50" applyNumberFormat="1" applyFont="1"/>
    <xf numFmtId="167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7" fontId="0" fillId="0" borderId="0" xfId="50" applyNumberFormat="1" applyFont="1" applyFill="1"/>
    <xf numFmtId="167" fontId="3" fillId="0" borderId="0" xfId="51" applyNumberFormat="1" applyFill="1"/>
    <xf numFmtId="166" fontId="0" fillId="0" borderId="0" xfId="50" applyNumberFormat="1" applyFont="1"/>
    <xf numFmtId="9" fontId="0" fillId="0" borderId="0" xfId="52" applyFont="1" applyFill="1"/>
    <xf numFmtId="165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6" fontId="0" fillId="0" borderId="1" xfId="50" applyNumberFormat="1" applyFont="1" applyBorder="1"/>
    <xf numFmtId="166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7" fontId="0" fillId="0" borderId="1" xfId="50" applyNumberFormat="1" applyFont="1" applyBorder="1"/>
    <xf numFmtId="166" fontId="3" fillId="0" borderId="1" xfId="51" applyNumberFormat="1" applyFill="1" applyBorder="1"/>
    <xf numFmtId="167" fontId="3" fillId="7" borderId="0" xfId="51" applyNumberFormat="1" applyFill="1"/>
    <xf numFmtId="0" fontId="2" fillId="0" borderId="0" xfId="0" applyFont="1"/>
    <xf numFmtId="167" fontId="0" fillId="6" borderId="0" xfId="1" applyNumberFormat="1" applyFont="1" applyFill="1"/>
    <xf numFmtId="167" fontId="0" fillId="0" borderId="0" xfId="50" applyNumberFormat="1" applyFont="1" applyFill="1" applyAlignment="1">
      <alignment horizontal="right"/>
    </xf>
    <xf numFmtId="167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1" fontId="0" fillId="4" borderId="1" xfId="0" applyNumberFormat="1" applyFill="1" applyBorder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D26" sqref="D26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58">
        <v>2700</v>
      </c>
      <c r="C3" s="58">
        <v>4050</v>
      </c>
    </row>
    <row r="4" spans="1:3">
      <c r="A4" s="13" t="s">
        <v>50</v>
      </c>
      <c r="B4" s="58">
        <v>504.00000000000006</v>
      </c>
      <c r="C4" s="58">
        <v>756.00000000000011</v>
      </c>
    </row>
    <row r="5" spans="1:3">
      <c r="A5" s="13" t="s">
        <v>51</v>
      </c>
      <c r="B5" s="58">
        <v>180</v>
      </c>
      <c r="C5" s="58">
        <v>270</v>
      </c>
    </row>
    <row r="6" spans="1:3">
      <c r="A6" s="13" t="s">
        <v>52</v>
      </c>
      <c r="B6" s="58">
        <v>108</v>
      </c>
      <c r="C6" s="58">
        <v>162</v>
      </c>
    </row>
    <row r="7" spans="1:3">
      <c r="A7" s="13" t="s">
        <v>53</v>
      </c>
      <c r="B7" s="58">
        <v>72</v>
      </c>
      <c r="C7" s="58">
        <v>108</v>
      </c>
    </row>
    <row r="8" spans="1:3">
      <c r="A8" s="13" t="s">
        <v>54</v>
      </c>
      <c r="B8" s="58">
        <v>0</v>
      </c>
      <c r="C8" s="58">
        <v>0</v>
      </c>
    </row>
    <row r="9" spans="1:3">
      <c r="A9" s="13" t="s">
        <v>55</v>
      </c>
      <c r="B9" s="58">
        <v>0</v>
      </c>
      <c r="C9" s="58">
        <v>0</v>
      </c>
    </row>
    <row r="10" spans="1:3">
      <c r="A10" s="13" t="s">
        <v>56</v>
      </c>
      <c r="B10" s="58">
        <v>0</v>
      </c>
      <c r="C10" s="58">
        <v>0</v>
      </c>
    </row>
    <row r="11" spans="1:3">
      <c r="A11" s="13" t="s">
        <v>57</v>
      </c>
      <c r="B11" s="58">
        <v>0</v>
      </c>
      <c r="C11" s="58">
        <v>0</v>
      </c>
    </row>
    <row r="12" spans="1:3">
      <c r="A12" s="13" t="s">
        <v>58</v>
      </c>
      <c r="B12" s="58">
        <v>36</v>
      </c>
      <c r="C12" s="58">
        <v>54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5">
        <v>0.75</v>
      </c>
    </row>
    <row r="17" spans="1:3">
      <c r="A17" s="13" t="s">
        <v>50</v>
      </c>
      <c r="B17" s="15">
        <v>0.14000000000000001</v>
      </c>
    </row>
    <row r="18" spans="1:3">
      <c r="A18" s="13" t="s">
        <v>51</v>
      </c>
      <c r="B18" s="15">
        <v>0.05</v>
      </c>
    </row>
    <row r="19" spans="1:3">
      <c r="A19" s="13" t="s">
        <v>52</v>
      </c>
      <c r="B19" s="15">
        <v>0.03</v>
      </c>
    </row>
    <row r="20" spans="1:3">
      <c r="A20" s="13" t="s">
        <v>53</v>
      </c>
      <c r="B20" s="15">
        <v>0.02</v>
      </c>
    </row>
    <row r="21" spans="1:3">
      <c r="A21" s="13" t="s">
        <v>54</v>
      </c>
      <c r="B21" s="15">
        <v>0</v>
      </c>
    </row>
    <row r="22" spans="1:3">
      <c r="A22" s="13" t="s">
        <v>55</v>
      </c>
      <c r="B22" s="15">
        <v>0</v>
      </c>
    </row>
    <row r="23" spans="1:3">
      <c r="A23" s="13" t="s">
        <v>56</v>
      </c>
      <c r="B23" s="15">
        <v>0</v>
      </c>
    </row>
    <row r="24" spans="1:3">
      <c r="A24" s="13" t="s">
        <v>57</v>
      </c>
      <c r="B24" s="15">
        <v>0</v>
      </c>
    </row>
    <row r="25" spans="1:3">
      <c r="A25" s="13" t="s">
        <v>58</v>
      </c>
      <c r="B25" s="15">
        <v>0.01</v>
      </c>
    </row>
    <row r="27" spans="1:3">
      <c r="A27" s="11" t="s">
        <v>61</v>
      </c>
    </row>
    <row r="28" spans="1:3">
      <c r="A28" s="13" t="s">
        <v>11</v>
      </c>
      <c r="B28" s="16">
        <v>0.75</v>
      </c>
    </row>
    <row r="29" spans="1:3">
      <c r="A29" s="13" t="s">
        <v>7</v>
      </c>
      <c r="B29" s="14">
        <v>9000</v>
      </c>
    </row>
    <row r="30" spans="1:3">
      <c r="A30" s="13" t="s">
        <v>8</v>
      </c>
      <c r="B30" s="14">
        <v>2000</v>
      </c>
      <c r="C30" s="19"/>
    </row>
    <row r="31" spans="1:3">
      <c r="A31" s="13" t="s">
        <v>5</v>
      </c>
      <c r="B31" s="16">
        <v>0.5</v>
      </c>
    </row>
    <row r="32" spans="1:3">
      <c r="A32" s="13" t="s">
        <v>6</v>
      </c>
      <c r="B32" s="16">
        <v>1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Z3" sqref="Z3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7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9000</v>
      </c>
      <c r="C3" s="6">
        <f>Calculations!E30</f>
        <v>11496</v>
      </c>
      <c r="D3" s="6">
        <f>Calculations!F30</f>
        <v>12057</v>
      </c>
      <c r="E3" s="6">
        <f>Calculations!G30</f>
        <v>12743</v>
      </c>
      <c r="F3" s="6">
        <f>Calculations!H30</f>
        <v>13339</v>
      </c>
      <c r="G3" s="6">
        <f>Calculations!I30</f>
        <v>14045</v>
      </c>
      <c r="H3" s="6">
        <f>Calculations!J30</f>
        <v>14736</v>
      </c>
      <c r="I3" s="6">
        <f>Calculations!K30</f>
        <v>15323</v>
      </c>
      <c r="J3" s="6">
        <f>Calculations!L30</f>
        <v>15905</v>
      </c>
      <c r="K3" s="6">
        <f>Calculations!M30</f>
        <v>16454</v>
      </c>
      <c r="L3" s="6">
        <f>Calculations!N30</f>
        <v>17012</v>
      </c>
      <c r="M3" s="6">
        <f>Calculations!O30</f>
        <v>17591</v>
      </c>
      <c r="N3" s="6">
        <f>Calculations!P30</f>
        <v>18035</v>
      </c>
      <c r="O3" s="6">
        <f>Calculations!Q30</f>
        <v>16756</v>
      </c>
      <c r="P3" s="6">
        <f>Calculations!R30</f>
        <v>17641</v>
      </c>
      <c r="Q3" s="6">
        <f>Calculations!S30</f>
        <v>18727</v>
      </c>
      <c r="R3" s="6">
        <f>Calculations!T30</f>
        <v>19670</v>
      </c>
      <c r="S3" s="6">
        <f>Calculations!U30</f>
        <v>20782</v>
      </c>
      <c r="T3" s="6">
        <f>Calculations!V30</f>
        <v>21874</v>
      </c>
      <c r="U3" s="6">
        <f>Calculations!W30</f>
        <v>22804</v>
      </c>
      <c r="V3" s="6">
        <f>Calculations!X30</f>
        <v>23723</v>
      </c>
      <c r="W3" s="6">
        <f>Calculations!Y30</f>
        <v>24591</v>
      </c>
      <c r="X3" s="6">
        <f>Calculations!Z30</f>
        <v>25472</v>
      </c>
      <c r="Y3" s="6">
        <f>Calculations!AA30</f>
        <v>26388</v>
      </c>
      <c r="Z3" s="6">
        <f>Calculations!AB30</f>
        <v>27090</v>
      </c>
      <c r="AA3" s="6">
        <f>Calculations!AC30</f>
        <v>27206</v>
      </c>
      <c r="AB3" s="6">
        <f>Calculations!AD30</f>
        <v>29519</v>
      </c>
      <c r="AC3" s="6">
        <f>Calculations!AE30</f>
        <v>32357</v>
      </c>
      <c r="AD3" s="6">
        <f>Calculations!AF30</f>
        <v>34823</v>
      </c>
      <c r="AE3" s="6">
        <f>Calculations!AG30</f>
        <v>37730</v>
      </c>
      <c r="AF3" s="6">
        <f>Calculations!AH30</f>
        <v>40588</v>
      </c>
      <c r="AG3" s="6">
        <f>Calculations!AI30</f>
        <v>43016</v>
      </c>
      <c r="AH3" s="6">
        <f>Calculations!AJ30</f>
        <v>45417</v>
      </c>
      <c r="AI3" s="6">
        <f>Calculations!AK30</f>
        <v>47684</v>
      </c>
      <c r="AJ3" s="6">
        <f>Calculations!AL30</f>
        <v>49989</v>
      </c>
      <c r="AK3" s="6">
        <f>Calculations!AM30</f>
        <v>52382</v>
      </c>
      <c r="AL3" s="6">
        <f>Calculations!AN30</f>
        <v>54214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33840</v>
      </c>
      <c r="C5" s="6">
        <f>Calculations!E36</f>
        <v>43225</v>
      </c>
      <c r="D5" s="6">
        <f>Calculations!F36</f>
        <v>45335</v>
      </c>
      <c r="E5" s="6">
        <f>Calculations!G36</f>
        <v>47914</v>
      </c>
      <c r="F5" s="6">
        <f>Calculations!H36</f>
        <v>50155</v>
      </c>
      <c r="G5" s="6">
        <f>Calculations!I36</f>
        <v>52810</v>
      </c>
      <c r="H5" s="6">
        <f>Calculations!J36</f>
        <v>55408</v>
      </c>
      <c r="I5" s="6">
        <f>Calculations!K36</f>
        <v>57615</v>
      </c>
      <c r="J5" s="6">
        <f>Calculations!L36</f>
        <v>59803</v>
      </c>
      <c r="K5" s="6">
        <f>Calculations!M36</f>
        <v>61868</v>
      </c>
      <c r="L5" s="6">
        <f>Calculations!N36</f>
        <v>63966</v>
      </c>
      <c r="M5" s="6">
        <f>Calculations!O36</f>
        <v>66143</v>
      </c>
      <c r="N5" s="6">
        <f>Calculations!P36</f>
        <v>67812</v>
      </c>
      <c r="O5" s="6">
        <f>Calculations!Q36</f>
        <v>63003</v>
      </c>
      <c r="P5" s="6">
        <f>Calculations!R36</f>
        <v>66331</v>
      </c>
      <c r="Q5" s="6">
        <f>Calculations!S36</f>
        <v>70414</v>
      </c>
      <c r="R5" s="6">
        <f>Calculations!T36</f>
        <v>73960</v>
      </c>
      <c r="S5" s="6">
        <f>Calculations!U36</f>
        <v>78141</v>
      </c>
      <c r="T5" s="6">
        <f>Calculations!V36</f>
        <v>82247</v>
      </c>
      <c r="U5" s="6">
        <f>Calculations!W36</f>
        <v>85744</v>
      </c>
      <c r="V5" s="6">
        <f>Calculations!X36</f>
        <v>89199</v>
      </c>
      <c r="W5" s="6">
        <f>Calculations!Y36</f>
        <v>92463</v>
      </c>
      <c r="X5" s="6">
        <f>Calculations!Z36</f>
        <v>95775</v>
      </c>
      <c r="Y5" s="6">
        <f>Calculations!AA36</f>
        <v>99219</v>
      </c>
      <c r="Z5" s="6">
        <f>Calculations!AB36</f>
        <v>101859</v>
      </c>
      <c r="AA5" s="6">
        <f>Calculations!AC36</f>
        <v>102295</v>
      </c>
      <c r="AB5" s="6">
        <f>Calculations!AD36</f>
        <v>110992</v>
      </c>
      <c r="AC5" s="6">
        <f>Calculations!AE36</f>
        <v>121663</v>
      </c>
      <c r="AD5" s="6">
        <f>Calculations!AF36</f>
        <v>130935</v>
      </c>
      <c r="AE5" s="6">
        <f>Calculations!AG36</f>
        <v>141865</v>
      </c>
      <c r="AF5" s="6">
        <f>Calculations!AH36</f>
        <v>152611</v>
      </c>
      <c r="AG5" s="6">
        <f>Calculations!AI36</f>
        <v>161741</v>
      </c>
      <c r="AH5" s="6">
        <f>Calculations!AJ36</f>
        <v>170768</v>
      </c>
      <c r="AI5" s="6">
        <f>Calculations!AK36</f>
        <v>179292</v>
      </c>
      <c r="AJ5" s="6">
        <f>Calculations!AL36</f>
        <v>187959</v>
      </c>
      <c r="AK5" s="6">
        <f>Calculations!AM36</f>
        <v>196957</v>
      </c>
      <c r="AL5" s="6">
        <f>Calculations!AN36</f>
        <v>203845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20520</v>
      </c>
      <c r="C6" s="6">
        <f>Calculations!E35</f>
        <v>26211</v>
      </c>
      <c r="D6" s="6">
        <f>Calculations!F35</f>
        <v>27490</v>
      </c>
      <c r="E6" s="6">
        <f>Calculations!G35</f>
        <v>29055</v>
      </c>
      <c r="F6" s="6">
        <f>Calculations!H35</f>
        <v>30413</v>
      </c>
      <c r="G6" s="6">
        <f>Calculations!I35</f>
        <v>32023</v>
      </c>
      <c r="H6" s="6">
        <f>Calculations!J35</f>
        <v>33599</v>
      </c>
      <c r="I6" s="6">
        <f>Calculations!K35</f>
        <v>34937</v>
      </c>
      <c r="J6" s="6">
        <f>Calculations!L35</f>
        <v>36264</v>
      </c>
      <c r="K6" s="6">
        <f>Calculations!M35</f>
        <v>37516</v>
      </c>
      <c r="L6" s="6">
        <f>Calculations!N35</f>
        <v>38788</v>
      </c>
      <c r="M6" s="6">
        <f>Calculations!O35</f>
        <v>40108</v>
      </c>
      <c r="N6" s="6">
        <f>Calculations!P35</f>
        <v>41120</v>
      </c>
      <c r="O6" s="6">
        <f>Calculations!Q35</f>
        <v>38204</v>
      </c>
      <c r="P6" s="6">
        <f>Calculations!R35</f>
        <v>40222</v>
      </c>
      <c r="Q6" s="6">
        <f>Calculations!S35</f>
        <v>42698</v>
      </c>
      <c r="R6" s="6">
        <f>Calculations!T35</f>
        <v>44848</v>
      </c>
      <c r="S6" s="6">
        <f>Calculations!U35</f>
        <v>47383</v>
      </c>
      <c r="T6" s="6">
        <f>Calculations!V35</f>
        <v>49873</v>
      </c>
      <c r="U6" s="6">
        <f>Calculations!W35</f>
        <v>51994</v>
      </c>
      <c r="V6" s="6">
        <f>Calculations!X35</f>
        <v>54089</v>
      </c>
      <c r="W6" s="6">
        <f>Calculations!Y35</f>
        <v>56068</v>
      </c>
      <c r="X6" s="6">
        <f>Calculations!Z35</f>
        <v>58077</v>
      </c>
      <c r="Y6" s="6">
        <f>Calculations!AA35</f>
        <v>60165</v>
      </c>
      <c r="Z6" s="6">
        <f>Calculations!AB35</f>
        <v>61766</v>
      </c>
      <c r="AA6" s="6">
        <f>Calculations!AC35</f>
        <v>62030</v>
      </c>
      <c r="AB6" s="6">
        <f>Calculations!AD35</f>
        <v>67304</v>
      </c>
      <c r="AC6" s="6">
        <f>Calculations!AE35</f>
        <v>73774</v>
      </c>
      <c r="AD6" s="6">
        <f>Calculations!AF35</f>
        <v>79397</v>
      </c>
      <c r="AE6" s="6">
        <f>Calculations!AG35</f>
        <v>86025</v>
      </c>
      <c r="AF6" s="6">
        <f>Calculations!AH35</f>
        <v>92541</v>
      </c>
      <c r="AG6" s="6">
        <f>Calculations!AI35</f>
        <v>98077</v>
      </c>
      <c r="AH6" s="6">
        <f>Calculations!AJ35</f>
        <v>103551</v>
      </c>
      <c r="AI6" s="6">
        <f>Calculations!AK35</f>
        <v>108720</v>
      </c>
      <c r="AJ6" s="6">
        <f>Calculations!AL35</f>
        <v>113975</v>
      </c>
      <c r="AK6" s="6">
        <f>Calculations!AM35</f>
        <v>119431</v>
      </c>
      <c r="AL6" s="6">
        <f>Calculations!AN35</f>
        <v>123608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9000</v>
      </c>
      <c r="C8" s="6">
        <f>SUM(Calculations!E4:E13)</f>
        <v>2496</v>
      </c>
      <c r="D8" s="6">
        <f>SUM(Calculations!F4:F13)</f>
        <v>561</v>
      </c>
      <c r="E8" s="6">
        <f>SUM(Calculations!G4:G13)</f>
        <v>686</v>
      </c>
      <c r="F8" s="6">
        <f>SUM(Calculations!H4:H13)</f>
        <v>596</v>
      </c>
      <c r="G8" s="6">
        <f>SUM(Calculations!I4:I13)</f>
        <v>706</v>
      </c>
      <c r="H8" s="6">
        <f>SUM(Calculations!J4:J13)</f>
        <v>691</v>
      </c>
      <c r="I8" s="6">
        <f>SUM(Calculations!K4:K13)</f>
        <v>587</v>
      </c>
      <c r="J8" s="6">
        <f>SUM(Calculations!L4:L13)</f>
        <v>582</v>
      </c>
      <c r="K8" s="6">
        <f>SUM(Calculations!M4:M13)</f>
        <v>549</v>
      </c>
      <c r="L8" s="6">
        <f>SUM(Calculations!N4:N13)</f>
        <v>558</v>
      </c>
      <c r="M8" s="6">
        <f>SUM(Calculations!O4:O13)</f>
        <v>579</v>
      </c>
      <c r="N8" s="6">
        <f>SUM(Calculations!P4:P13)</f>
        <v>444</v>
      </c>
      <c r="O8" s="6">
        <f>SUM(Calculations!Q4:Q13)</f>
        <v>877</v>
      </c>
      <c r="P8" s="6">
        <f>SUM(Calculations!R4:R13)</f>
        <v>990</v>
      </c>
      <c r="Q8" s="6">
        <f>SUM(Calculations!S4:S13)</f>
        <v>1215</v>
      </c>
      <c r="R8" s="6">
        <f>SUM(Calculations!T4:T13)</f>
        <v>1055</v>
      </c>
      <c r="S8" s="6">
        <f>SUM(Calculations!U4:U13)</f>
        <v>1244</v>
      </c>
      <c r="T8" s="6">
        <f>SUM(Calculations!V4:V13)</f>
        <v>1222</v>
      </c>
      <c r="U8" s="6">
        <f>SUM(Calculations!W4:W13)</f>
        <v>1040</v>
      </c>
      <c r="V8" s="6">
        <f>SUM(Calculations!X4:X13)</f>
        <v>1028</v>
      </c>
      <c r="W8" s="6">
        <f>SUM(Calculations!Y4:Y13)</f>
        <v>971</v>
      </c>
      <c r="X8" s="6">
        <f>SUM(Calculations!Z4:Z13)</f>
        <v>986</v>
      </c>
      <c r="Y8" s="6">
        <f>SUM(Calculations!AA4:AA13)</f>
        <v>1025</v>
      </c>
      <c r="Z8" s="6">
        <f>SUM(Calculations!AB4:AB13)</f>
        <v>785</v>
      </c>
      <c r="AA8" s="6">
        <f>SUM(Calculations!AC4:AC13)</f>
        <v>2299</v>
      </c>
      <c r="AB8" s="6">
        <f>SUM(Calculations!AD4:AD13)</f>
        <v>2597</v>
      </c>
      <c r="AC8" s="6">
        <f>SUM(Calculations!AE4:AE13)</f>
        <v>3186</v>
      </c>
      <c r="AD8" s="6">
        <f>SUM(Calculations!AF4:AF13)</f>
        <v>2768</v>
      </c>
      <c r="AE8" s="6">
        <f>SUM(Calculations!AG4:AG13)</f>
        <v>3264</v>
      </c>
      <c r="AF8" s="6">
        <f>SUM(Calculations!AH4:AH13)</f>
        <v>3208</v>
      </c>
      <c r="AG8" s="6">
        <f>SUM(Calculations!AI4:AI13)</f>
        <v>2726</v>
      </c>
      <c r="AH8" s="6">
        <f>SUM(Calculations!AJ4:AJ13)</f>
        <v>2696</v>
      </c>
      <c r="AI8" s="6">
        <f>SUM(Calculations!AK4:AK13)</f>
        <v>2545</v>
      </c>
      <c r="AJ8" s="6">
        <f>SUM(Calculations!AL4:AL13)</f>
        <v>2588</v>
      </c>
      <c r="AK8" s="6">
        <f>SUM(Calculations!AM4:AM13)</f>
        <v>2687</v>
      </c>
      <c r="AL8" s="6">
        <f>SUM(Calculations!AN4:AN13)</f>
        <v>2057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6466</v>
      </c>
      <c r="P9" s="6">
        <f>SUM(Calculations!R15:R24)</f>
        <v>315</v>
      </c>
      <c r="Q9" s="6">
        <f>SUM(Calculations!S15:S24)</f>
        <v>385</v>
      </c>
      <c r="R9" s="6">
        <f>SUM(Calculations!T15:T24)</f>
        <v>335</v>
      </c>
      <c r="S9" s="6">
        <f>SUM(Calculations!U15:U24)</f>
        <v>395</v>
      </c>
      <c r="T9" s="6">
        <f>SUM(Calculations!V15:V24)</f>
        <v>388</v>
      </c>
      <c r="U9" s="6">
        <f>SUM(Calculations!W15:W24)</f>
        <v>330</v>
      </c>
      <c r="V9" s="6">
        <f>SUM(Calculations!X15:X24)</f>
        <v>327</v>
      </c>
      <c r="W9" s="6">
        <f>SUM(Calculations!Y15:Y24)</f>
        <v>308</v>
      </c>
      <c r="X9" s="6">
        <f>SUM(Calculations!Z15:Z24)</f>
        <v>313</v>
      </c>
      <c r="Y9" s="6">
        <f>SUM(Calculations!AA15:AA24)</f>
        <v>325</v>
      </c>
      <c r="Z9" s="6">
        <f>SUM(Calculations!AB15:AB24)</f>
        <v>249</v>
      </c>
      <c r="AA9" s="6">
        <f>SUM(Calculations!AC15:AC24)</f>
        <v>6550</v>
      </c>
      <c r="AB9" s="6">
        <f>SUM(Calculations!AD15:AD24)</f>
        <v>852</v>
      </c>
      <c r="AC9" s="6">
        <f>SUM(Calculations!AE15:AE24)</f>
        <v>1043</v>
      </c>
      <c r="AD9" s="6">
        <f>SUM(Calculations!AF15:AF24)</f>
        <v>906</v>
      </c>
      <c r="AE9" s="6">
        <f>SUM(Calculations!AG15:AG24)</f>
        <v>1070</v>
      </c>
      <c r="AF9" s="6">
        <f>SUM(Calculations!AH15:AH24)</f>
        <v>1051</v>
      </c>
      <c r="AG9" s="6">
        <f>SUM(Calculations!AI15:AI24)</f>
        <v>893</v>
      </c>
      <c r="AH9" s="6">
        <f>SUM(Calculations!AJ15:AJ24)</f>
        <v>884</v>
      </c>
      <c r="AI9" s="6">
        <f>SUM(Calculations!AK15:AK24)</f>
        <v>834</v>
      </c>
      <c r="AJ9" s="6">
        <f>SUM(Calculations!AL15:AL24)</f>
        <v>848</v>
      </c>
      <c r="AK9" s="6">
        <f>SUM(Calculations!AM15:AM24)</f>
        <v>880</v>
      </c>
      <c r="AL9" s="6">
        <f>SUM(Calculations!AN15:AN24)</f>
        <v>674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2637000</v>
      </c>
      <c r="C10" s="6">
        <f>C12-SUM(C8:C9)</f>
        <v>802224</v>
      </c>
      <c r="D10" s="6">
        <f t="shared" ref="D10:Z10" si="0">D12-SUM(D8:D9)</f>
        <v>843429</v>
      </c>
      <c r="E10" s="6">
        <f t="shared" si="0"/>
        <v>891324</v>
      </c>
      <c r="F10" s="6">
        <f t="shared" si="0"/>
        <v>933134</v>
      </c>
      <c r="G10" s="6">
        <f t="shared" si="0"/>
        <v>982444</v>
      </c>
      <c r="H10" s="6">
        <f t="shared" si="0"/>
        <v>1030829</v>
      </c>
      <c r="I10" s="6">
        <f t="shared" si="0"/>
        <v>1072023</v>
      </c>
      <c r="J10" s="6">
        <f t="shared" si="0"/>
        <v>1112768</v>
      </c>
      <c r="K10" s="6">
        <f t="shared" si="0"/>
        <v>1151231</v>
      </c>
      <c r="L10" s="6">
        <f t="shared" si="0"/>
        <v>1190282</v>
      </c>
      <c r="M10" s="6">
        <f t="shared" si="0"/>
        <v>1230791</v>
      </c>
      <c r="N10" s="6">
        <f t="shared" si="0"/>
        <v>1262006</v>
      </c>
      <c r="O10" s="6">
        <f t="shared" si="0"/>
        <v>1165577</v>
      </c>
      <c r="P10" s="6">
        <f t="shared" si="0"/>
        <v>1233565</v>
      </c>
      <c r="Q10" s="6">
        <f t="shared" si="0"/>
        <v>1309290</v>
      </c>
      <c r="R10" s="6">
        <f t="shared" si="0"/>
        <v>1375510</v>
      </c>
      <c r="S10" s="6">
        <f t="shared" si="0"/>
        <v>1453101</v>
      </c>
      <c r="T10" s="6">
        <f t="shared" si="0"/>
        <v>1529570</v>
      </c>
      <c r="U10" s="6">
        <f t="shared" si="0"/>
        <v>1594910</v>
      </c>
      <c r="V10" s="6">
        <f t="shared" si="0"/>
        <v>1659255</v>
      </c>
      <c r="W10" s="6">
        <f t="shared" si="0"/>
        <v>1720091</v>
      </c>
      <c r="X10" s="6">
        <f t="shared" si="0"/>
        <v>1781741</v>
      </c>
      <c r="Y10" s="6">
        <f t="shared" si="0"/>
        <v>1845810</v>
      </c>
      <c r="Z10" s="6">
        <f t="shared" si="0"/>
        <v>1895266</v>
      </c>
      <c r="AA10" s="6">
        <f t="shared" ref="AA10:AL10" si="1">AA12-SUM(AA8:AA9)</f>
        <v>1895571</v>
      </c>
      <c r="AB10" s="6">
        <f t="shared" si="1"/>
        <v>2062881</v>
      </c>
      <c r="AC10" s="6">
        <f t="shared" si="1"/>
        <v>2260761</v>
      </c>
      <c r="AD10" s="6">
        <f t="shared" si="1"/>
        <v>2433936</v>
      </c>
      <c r="AE10" s="6">
        <f t="shared" si="1"/>
        <v>2636766</v>
      </c>
      <c r="AF10" s="6">
        <f t="shared" si="1"/>
        <v>2836901</v>
      </c>
      <c r="AG10" s="6">
        <f t="shared" si="1"/>
        <v>3007501</v>
      </c>
      <c r="AH10" s="6">
        <f t="shared" si="1"/>
        <v>3175610</v>
      </c>
      <c r="AI10" s="6">
        <f t="shared" si="1"/>
        <v>3334501</v>
      </c>
      <c r="AJ10" s="6">
        <f t="shared" si="1"/>
        <v>3495794</v>
      </c>
      <c r="AK10" s="6">
        <f t="shared" si="1"/>
        <v>3663173</v>
      </c>
      <c r="AL10" s="6">
        <f t="shared" si="1"/>
        <v>3792249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2646000</v>
      </c>
      <c r="C12" s="6">
        <f>Calculations!E38</f>
        <v>804720</v>
      </c>
      <c r="D12" s="6">
        <f>Calculations!F38</f>
        <v>843990</v>
      </c>
      <c r="E12" s="6">
        <f>Calculations!G38</f>
        <v>892010</v>
      </c>
      <c r="F12" s="6">
        <f>Calculations!H38</f>
        <v>933730</v>
      </c>
      <c r="G12" s="6">
        <f>Calculations!I38</f>
        <v>983150</v>
      </c>
      <c r="H12" s="6">
        <f>Calculations!J38</f>
        <v>1031520</v>
      </c>
      <c r="I12" s="6">
        <f>Calculations!K38</f>
        <v>1072610</v>
      </c>
      <c r="J12" s="6">
        <f>Calculations!L38</f>
        <v>1113350</v>
      </c>
      <c r="K12" s="6">
        <f>Calculations!M38</f>
        <v>1151780</v>
      </c>
      <c r="L12" s="6">
        <f>Calculations!N38</f>
        <v>1190840</v>
      </c>
      <c r="M12" s="6">
        <f>Calculations!O38</f>
        <v>1231370</v>
      </c>
      <c r="N12" s="6">
        <f>Calculations!P38</f>
        <v>1262450</v>
      </c>
      <c r="O12" s="6">
        <f>Calculations!Q38</f>
        <v>1172920</v>
      </c>
      <c r="P12" s="6">
        <f>Calculations!R38</f>
        <v>1234870</v>
      </c>
      <c r="Q12" s="6">
        <f>Calculations!S38</f>
        <v>1310890</v>
      </c>
      <c r="R12" s="6">
        <f>Calculations!T38</f>
        <v>1376900</v>
      </c>
      <c r="S12" s="6">
        <f>Calculations!U38</f>
        <v>1454740</v>
      </c>
      <c r="T12" s="6">
        <f>Calculations!V38</f>
        <v>1531180</v>
      </c>
      <c r="U12" s="6">
        <f>Calculations!W38</f>
        <v>1596280</v>
      </c>
      <c r="V12" s="6">
        <f>Calculations!X38</f>
        <v>1660610</v>
      </c>
      <c r="W12" s="6">
        <f>Calculations!Y38</f>
        <v>1721370</v>
      </c>
      <c r="X12" s="6">
        <f>Calculations!Z38</f>
        <v>1783040</v>
      </c>
      <c r="Y12" s="6">
        <f>Calculations!AA38</f>
        <v>1847160</v>
      </c>
      <c r="Z12" s="6">
        <f>Calculations!AB38</f>
        <v>1896300</v>
      </c>
      <c r="AA12" s="6">
        <f>Calculations!AC38</f>
        <v>1904420</v>
      </c>
      <c r="AB12" s="6">
        <f>Calculations!AD38</f>
        <v>2066330</v>
      </c>
      <c r="AC12" s="6">
        <f>Calculations!AE38</f>
        <v>2264990</v>
      </c>
      <c r="AD12" s="6">
        <f>Calculations!AF38</f>
        <v>2437610</v>
      </c>
      <c r="AE12" s="6">
        <f>Calculations!AG38</f>
        <v>2641100</v>
      </c>
      <c r="AF12" s="6">
        <f>Calculations!AH38</f>
        <v>2841160</v>
      </c>
      <c r="AG12" s="6">
        <f>Calculations!AI38</f>
        <v>3011120</v>
      </c>
      <c r="AH12" s="6">
        <f>Calculations!AJ38</f>
        <v>3179190</v>
      </c>
      <c r="AI12" s="6">
        <f>Calculations!AK38</f>
        <v>3337880</v>
      </c>
      <c r="AJ12" s="6">
        <f>Calculations!AL38</f>
        <v>3499230</v>
      </c>
      <c r="AK12" s="6">
        <f>Calculations!AM38</f>
        <v>3666740</v>
      </c>
      <c r="AL12" s="6">
        <f>Calculations!AN38</f>
        <v>3794980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18.899999999999999</v>
      </c>
      <c r="C13" s="5">
        <f>Calculations!E41</f>
        <v>8.0472000000000001</v>
      </c>
      <c r="D13" s="5">
        <f>Calculations!F41</f>
        <v>8.4399000000000015</v>
      </c>
      <c r="E13" s="5">
        <f>Calculations!G41</f>
        <v>8.9201000000000015</v>
      </c>
      <c r="F13" s="5">
        <f>Calculations!H41</f>
        <v>9.3373000000000008</v>
      </c>
      <c r="G13" s="5">
        <f>Calculations!I41</f>
        <v>9.8315000000000001</v>
      </c>
      <c r="H13" s="5">
        <f>Calculations!J41</f>
        <v>10.315199999999999</v>
      </c>
      <c r="I13" s="5">
        <f>Calculations!K41</f>
        <v>10.726100000000001</v>
      </c>
      <c r="J13" s="5">
        <f>Calculations!L41</f>
        <v>11.1335</v>
      </c>
      <c r="K13" s="5">
        <f>Calculations!M41</f>
        <v>11.517800000000001</v>
      </c>
      <c r="L13" s="5">
        <f>Calculations!N41</f>
        <v>11.9084</v>
      </c>
      <c r="M13" s="5">
        <f>Calculations!O41</f>
        <v>12.313700000000001</v>
      </c>
      <c r="N13" s="5">
        <f>Calculations!P41</f>
        <v>12.624500000000001</v>
      </c>
      <c r="O13" s="5">
        <f>Calculations!Q41</f>
        <v>11.729200000000001</v>
      </c>
      <c r="P13" s="5">
        <f>Calculations!R41</f>
        <v>12.348700000000001</v>
      </c>
      <c r="Q13" s="5">
        <f>Calculations!S41</f>
        <v>13.1089</v>
      </c>
      <c r="R13" s="5">
        <f>Calculations!T41</f>
        <v>13.769</v>
      </c>
      <c r="S13" s="5">
        <f>Calculations!U41</f>
        <v>14.547400000000001</v>
      </c>
      <c r="T13" s="5">
        <f>Calculations!V41</f>
        <v>15.3118</v>
      </c>
      <c r="U13" s="5">
        <f>Calculations!W41</f>
        <v>15.9628</v>
      </c>
      <c r="V13" s="5">
        <f>Calculations!X41</f>
        <v>16.606100000000001</v>
      </c>
      <c r="W13" s="5">
        <f>Calculations!Y41</f>
        <v>17.213700000000003</v>
      </c>
      <c r="X13" s="5">
        <f>Calculations!Z41</f>
        <v>17.830400000000001</v>
      </c>
      <c r="Y13" s="5">
        <f>Calculations!AA41</f>
        <v>18.471599999999999</v>
      </c>
      <c r="Z13" s="5">
        <f>Calculations!AB41</f>
        <v>18.963000000000001</v>
      </c>
      <c r="AA13" s="5">
        <f>Calculations!AC41</f>
        <v>19.0442</v>
      </c>
      <c r="AB13" s="5">
        <f>Calculations!AD41</f>
        <v>20.6633</v>
      </c>
      <c r="AC13" s="5">
        <f>Calculations!AE41</f>
        <v>22.649900000000002</v>
      </c>
      <c r="AD13" s="5">
        <f>Calculations!AF41</f>
        <v>24.376100000000005</v>
      </c>
      <c r="AE13" s="5">
        <f>Calculations!AG41</f>
        <v>26.411000000000001</v>
      </c>
      <c r="AF13" s="5">
        <f>Calculations!AH41</f>
        <v>28.411600000000004</v>
      </c>
      <c r="AG13" s="5">
        <f>Calculations!AI41</f>
        <v>30.111199999999997</v>
      </c>
      <c r="AH13" s="5">
        <f>Calculations!AJ41</f>
        <v>31.791899999999998</v>
      </c>
      <c r="AI13" s="5">
        <f>Calculations!AK41</f>
        <v>33.378799999999998</v>
      </c>
      <c r="AJ13" s="5">
        <f>Calculations!AL41</f>
        <v>34.9923</v>
      </c>
      <c r="AK13" s="5">
        <f>Calculations!AM41</f>
        <v>36.667400000000001</v>
      </c>
      <c r="AL13" s="5">
        <f>Calculations!AN41</f>
        <v>37.949800000000003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0.51041666666666663</v>
      </c>
      <c r="C14" s="5">
        <f>Calculations!E42</f>
        <v>0.31046296296296294</v>
      </c>
      <c r="D14" s="5">
        <f>Calculations!F42</f>
        <v>0.3256134259259259</v>
      </c>
      <c r="E14" s="5">
        <f>Calculations!G42</f>
        <v>0.34413966049382716</v>
      </c>
      <c r="F14" s="5">
        <f>Calculations!H42</f>
        <v>0.36023533950617281</v>
      </c>
      <c r="G14" s="5">
        <f>Calculations!I42</f>
        <v>0.37930169753086418</v>
      </c>
      <c r="H14" s="5">
        <f>Calculations!J42</f>
        <v>0.39796296296296296</v>
      </c>
      <c r="I14" s="5">
        <f>Calculations!K42</f>
        <v>0.41381558641975308</v>
      </c>
      <c r="J14" s="5">
        <f>Calculations!L42</f>
        <v>0.42953317901234567</v>
      </c>
      <c r="K14" s="5">
        <f>Calculations!M42</f>
        <v>0.44435956790123454</v>
      </c>
      <c r="L14" s="5">
        <f>Calculations!N42</f>
        <v>0.45942901234567901</v>
      </c>
      <c r="M14" s="5">
        <f>Calculations!O42</f>
        <v>0.47506558641975311</v>
      </c>
      <c r="N14" s="5">
        <f>Calculations!P42</f>
        <v>0.48705632716049385</v>
      </c>
      <c r="O14" s="5">
        <f>Calculations!Q42</f>
        <v>0.45251543209876544</v>
      </c>
      <c r="P14" s="5">
        <f>Calculations!R42</f>
        <v>0.47641589506172838</v>
      </c>
      <c r="Q14" s="5">
        <f>Calculations!S42</f>
        <v>0.5057445987654321</v>
      </c>
      <c r="R14" s="5">
        <f>Calculations!T42</f>
        <v>0.53121141975308639</v>
      </c>
      <c r="S14" s="5">
        <f>Calculations!U42</f>
        <v>0.56124228395061726</v>
      </c>
      <c r="T14" s="5">
        <f>Calculations!V42</f>
        <v>0.59073302469135802</v>
      </c>
      <c r="U14" s="5">
        <f>Calculations!W42</f>
        <v>0.61584876543209877</v>
      </c>
      <c r="V14" s="5">
        <f>Calculations!X42</f>
        <v>0.64066743827160488</v>
      </c>
      <c r="W14" s="5">
        <f>Calculations!Y42</f>
        <v>0.66410879629629627</v>
      </c>
      <c r="X14" s="5">
        <f>Calculations!Z42</f>
        <v>0.6879012345679012</v>
      </c>
      <c r="Y14" s="5">
        <f>Calculations!AA42</f>
        <v>0.71263888888888893</v>
      </c>
      <c r="Z14" s="5">
        <f>Calculations!AB42</f>
        <v>0.73159722222222223</v>
      </c>
      <c r="AA14" s="5">
        <f>Calculations!AC42</f>
        <v>0.73472993827160493</v>
      </c>
      <c r="AB14" s="5">
        <f>Calculations!AD42</f>
        <v>0.7971952160493827</v>
      </c>
      <c r="AC14" s="5">
        <f>Calculations!AE42</f>
        <v>0.87383873456790129</v>
      </c>
      <c r="AD14" s="5">
        <f>Calculations!AF42</f>
        <v>0.94043595679012348</v>
      </c>
      <c r="AE14" s="5">
        <f>Calculations!AG42</f>
        <v>1.0189429012345679</v>
      </c>
      <c r="AF14" s="5">
        <f>Calculations!AH42</f>
        <v>1.0961265432098766</v>
      </c>
      <c r="AG14" s="5">
        <f>Calculations!AI42</f>
        <v>1.1616975308641975</v>
      </c>
      <c r="AH14" s="5">
        <f>Calculations!AJ42</f>
        <v>1.2265393518518519</v>
      </c>
      <c r="AI14" s="5">
        <f>Calculations!AK42</f>
        <v>1.2877623456790124</v>
      </c>
      <c r="AJ14" s="5">
        <f>Calculations!AL42</f>
        <v>1.3500115740740741</v>
      </c>
      <c r="AK14" s="5">
        <f>Calculations!AM42</f>
        <v>1.4146373456790124</v>
      </c>
      <c r="AL14" s="5">
        <f>Calculations!AN42</f>
        <v>1.4641126543209877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378000</v>
      </c>
      <c r="C16" s="6">
        <f>Calculations!E44</f>
        <v>344880</v>
      </c>
      <c r="D16" s="6">
        <f>Calculations!F44</f>
        <v>361710</v>
      </c>
      <c r="E16" s="6">
        <f>Calculations!G44</f>
        <v>382290</v>
      </c>
      <c r="F16" s="6">
        <f>Calculations!H44</f>
        <v>400170</v>
      </c>
      <c r="G16" s="6">
        <f>Calculations!I44</f>
        <v>421350</v>
      </c>
      <c r="H16" s="6">
        <f>Calculations!J44</f>
        <v>442080</v>
      </c>
      <c r="I16" s="6">
        <f>Calculations!K44</f>
        <v>459690</v>
      </c>
      <c r="J16" s="6">
        <f>Calculations!L44</f>
        <v>477150</v>
      </c>
      <c r="K16" s="6">
        <f>Calculations!M44</f>
        <v>493620</v>
      </c>
      <c r="L16" s="6">
        <f>Calculations!N44</f>
        <v>510360</v>
      </c>
      <c r="M16" s="6">
        <f>Calculations!O44</f>
        <v>527730</v>
      </c>
      <c r="N16" s="6">
        <f>Calculations!P44</f>
        <v>541050</v>
      </c>
      <c r="O16" s="6">
        <f>Calculations!Q44</f>
        <v>502680</v>
      </c>
      <c r="P16" s="6">
        <f>Calculations!R44</f>
        <v>529230</v>
      </c>
      <c r="Q16" s="6">
        <f>Calculations!S44</f>
        <v>561810</v>
      </c>
      <c r="R16" s="6">
        <f>Calculations!T44</f>
        <v>590100</v>
      </c>
      <c r="S16" s="6">
        <f>Calculations!U44</f>
        <v>623460</v>
      </c>
      <c r="T16" s="6">
        <f>Calculations!V44</f>
        <v>656220</v>
      </c>
      <c r="U16" s="6">
        <f>Calculations!W44</f>
        <v>684120</v>
      </c>
      <c r="V16" s="6">
        <f>Calculations!X44</f>
        <v>711690</v>
      </c>
      <c r="W16" s="6">
        <f>Calculations!Y44</f>
        <v>737730</v>
      </c>
      <c r="X16" s="6">
        <f>Calculations!Z44</f>
        <v>764160</v>
      </c>
      <c r="Y16" s="6">
        <f>Calculations!AA44</f>
        <v>791640</v>
      </c>
      <c r="Z16" s="6">
        <f>Calculations!AB44</f>
        <v>812700</v>
      </c>
      <c r="AA16" s="6">
        <f>Calculations!AC44</f>
        <v>816180</v>
      </c>
      <c r="AB16" s="6">
        <f>Calculations!AD44</f>
        <v>885570</v>
      </c>
      <c r="AC16" s="6">
        <f>Calculations!AE44</f>
        <v>970710</v>
      </c>
      <c r="AD16" s="6">
        <f>Calculations!AF44</f>
        <v>1044690</v>
      </c>
      <c r="AE16" s="6">
        <f>Calculations!AG44</f>
        <v>1131900</v>
      </c>
      <c r="AF16" s="6">
        <f>Calculations!AH44</f>
        <v>1217640</v>
      </c>
      <c r="AG16" s="6">
        <f>Calculations!AI44</f>
        <v>1290480</v>
      </c>
      <c r="AH16" s="6">
        <f>Calculations!AJ44</f>
        <v>1362510</v>
      </c>
      <c r="AI16" s="6">
        <f>Calculations!AK44</f>
        <v>1430520</v>
      </c>
      <c r="AJ16" s="6">
        <f>Calculations!AL44</f>
        <v>1499670</v>
      </c>
      <c r="AK16" s="6">
        <f>Calculations!AM44</f>
        <v>1571460</v>
      </c>
      <c r="AL16" s="6">
        <f>Calculations!AN44</f>
        <v>1626420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2.7</v>
      </c>
      <c r="C17" s="5">
        <f>Calculations!E47</f>
        <v>3.4488000000000003</v>
      </c>
      <c r="D17" s="5">
        <f>Calculations!F47</f>
        <v>3.6170999999999998</v>
      </c>
      <c r="E17" s="5">
        <f>Calculations!G47</f>
        <v>3.8228999999999997</v>
      </c>
      <c r="F17" s="5">
        <f>Calculations!H47</f>
        <v>4.0016999999999996</v>
      </c>
      <c r="G17" s="5">
        <f>Calculations!I47</f>
        <v>4.2135000000000007</v>
      </c>
      <c r="H17" s="5">
        <f>Calculations!J47</f>
        <v>4.4207999999999998</v>
      </c>
      <c r="I17" s="5">
        <f>Calculations!K47</f>
        <v>4.5968999999999998</v>
      </c>
      <c r="J17" s="5">
        <f>Calculations!L47</f>
        <v>4.7715000000000005</v>
      </c>
      <c r="K17" s="5">
        <f>Calculations!M47</f>
        <v>4.9361999999999995</v>
      </c>
      <c r="L17" s="5">
        <f>Calculations!N47</f>
        <v>5.1036000000000001</v>
      </c>
      <c r="M17" s="5">
        <f>Calculations!O47</f>
        <v>5.2773000000000003</v>
      </c>
      <c r="N17" s="5">
        <f>Calculations!P47</f>
        <v>5.4104999999999999</v>
      </c>
      <c r="O17" s="5">
        <f>Calculations!Q47</f>
        <v>5.0267999999999997</v>
      </c>
      <c r="P17" s="5">
        <f>Calculations!R47</f>
        <v>5.2923</v>
      </c>
      <c r="Q17" s="5">
        <f>Calculations!S47</f>
        <v>5.6181000000000001</v>
      </c>
      <c r="R17" s="5">
        <f>Calculations!T47</f>
        <v>5.9010000000000007</v>
      </c>
      <c r="S17" s="5">
        <f>Calculations!U47</f>
        <v>6.2346000000000004</v>
      </c>
      <c r="T17" s="5">
        <f>Calculations!V47</f>
        <v>6.5621999999999998</v>
      </c>
      <c r="U17" s="5">
        <f>Calculations!W47</f>
        <v>6.8412000000000006</v>
      </c>
      <c r="V17" s="5">
        <f>Calculations!X47</f>
        <v>7.1169000000000002</v>
      </c>
      <c r="W17" s="5">
        <f>Calculations!Y47</f>
        <v>7.3773</v>
      </c>
      <c r="X17" s="5">
        <f>Calculations!Z47</f>
        <v>7.6416000000000004</v>
      </c>
      <c r="Y17" s="5">
        <f>Calculations!AA47</f>
        <v>7.9164000000000003</v>
      </c>
      <c r="Z17" s="5">
        <f>Calculations!AB47</f>
        <v>8.1269999999999989</v>
      </c>
      <c r="AA17" s="5">
        <f>Calculations!AC47</f>
        <v>8.1617999999999995</v>
      </c>
      <c r="AB17" s="5">
        <f>Calculations!AD47</f>
        <v>8.8557000000000006</v>
      </c>
      <c r="AC17" s="5">
        <f>Calculations!AE47</f>
        <v>9.7071000000000005</v>
      </c>
      <c r="AD17" s="5">
        <f>Calculations!AF47</f>
        <v>10.446899999999999</v>
      </c>
      <c r="AE17" s="5">
        <f>Calculations!AG47</f>
        <v>11.319000000000001</v>
      </c>
      <c r="AF17" s="5">
        <f>Calculations!AH47</f>
        <v>12.176400000000001</v>
      </c>
      <c r="AG17" s="5">
        <f>Calculations!AI47</f>
        <v>12.904800000000002</v>
      </c>
      <c r="AH17" s="5">
        <f>Calculations!AJ47</f>
        <v>13.6251</v>
      </c>
      <c r="AI17" s="5">
        <f>Calculations!AK47</f>
        <v>14.305200000000001</v>
      </c>
      <c r="AJ17" s="5">
        <f>Calculations!AL47</f>
        <v>14.996700000000001</v>
      </c>
      <c r="AK17" s="5">
        <f>Calculations!AM47</f>
        <v>15.714600000000001</v>
      </c>
      <c r="AL17" s="5">
        <f>Calculations!AN47</f>
        <v>16.264200000000002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8">
        <f>AVERAGE(Calculations!C48:D48)</f>
        <v>7.2916666666666671E-2</v>
      </c>
      <c r="C18" s="5">
        <f>Calculations!E48</f>
        <v>0.13305555555555557</v>
      </c>
      <c r="D18" s="5">
        <f>Calculations!F48</f>
        <v>0.13954861111111111</v>
      </c>
      <c r="E18" s="5">
        <f>Calculations!G48</f>
        <v>0.14748842592592593</v>
      </c>
      <c r="F18" s="5">
        <f>Calculations!H48</f>
        <v>0.15438657407407408</v>
      </c>
      <c r="G18" s="5">
        <f>Calculations!I48</f>
        <v>0.16255787037037037</v>
      </c>
      <c r="H18" s="5">
        <f>Calculations!J48</f>
        <v>0.17055555555555554</v>
      </c>
      <c r="I18" s="5">
        <f>Calculations!K48</f>
        <v>0.17734953703703704</v>
      </c>
      <c r="J18" s="5">
        <f>Calculations!L48</f>
        <v>0.18408564814814815</v>
      </c>
      <c r="K18" s="5">
        <f>Calculations!M48</f>
        <v>0.19043981481481481</v>
      </c>
      <c r="L18" s="5">
        <f>Calculations!N48</f>
        <v>0.19689814814814816</v>
      </c>
      <c r="M18" s="5">
        <f>Calculations!O48</f>
        <v>0.20359953703703704</v>
      </c>
      <c r="N18" s="5">
        <f>Calculations!P48</f>
        <v>0.20873842592592592</v>
      </c>
      <c r="O18" s="5">
        <f>Calculations!Q48</f>
        <v>0.19393518518518518</v>
      </c>
      <c r="P18" s="5">
        <f>Calculations!R48</f>
        <v>0.20417824074074073</v>
      </c>
      <c r="Q18" s="5">
        <f>Calculations!S48</f>
        <v>0.2167476851851852</v>
      </c>
      <c r="R18" s="5">
        <f>Calculations!T48</f>
        <v>0.22766203703703702</v>
      </c>
      <c r="S18" s="5">
        <f>Calculations!U48</f>
        <v>0.24053240740740742</v>
      </c>
      <c r="T18" s="5">
        <f>Calculations!V48</f>
        <v>0.25317129629629631</v>
      </c>
      <c r="U18" s="5">
        <f>Calculations!W48</f>
        <v>0.26393518518518516</v>
      </c>
      <c r="V18" s="5">
        <f>Calculations!X48</f>
        <v>0.27457175925925925</v>
      </c>
      <c r="W18" s="5">
        <f>Calculations!Y48</f>
        <v>0.28461805555555558</v>
      </c>
      <c r="X18" s="5">
        <f>Calculations!Z48</f>
        <v>0.29481481481481481</v>
      </c>
      <c r="Y18" s="5">
        <f>Calculations!AA48</f>
        <v>0.30541666666666667</v>
      </c>
      <c r="Z18" s="5">
        <f>Calculations!AB48</f>
        <v>0.31354166666666666</v>
      </c>
      <c r="AA18" s="5">
        <f>Calculations!AC48</f>
        <v>0.31488425925925928</v>
      </c>
      <c r="AB18" s="5">
        <f>Calculations!AD48</f>
        <v>0.34165509259259258</v>
      </c>
      <c r="AC18" s="5">
        <f>Calculations!AE48</f>
        <v>0.37450231481481483</v>
      </c>
      <c r="AD18" s="5">
        <f>Calculations!AF48</f>
        <v>0.40304398148148146</v>
      </c>
      <c r="AE18" s="5">
        <f>Calculations!AG48</f>
        <v>0.43668981481481484</v>
      </c>
      <c r="AF18" s="5">
        <f>Calculations!AH48</f>
        <v>0.46976851851851853</v>
      </c>
      <c r="AG18" s="5">
        <f>Calculations!AI48</f>
        <v>0.49787037037037035</v>
      </c>
      <c r="AH18" s="5">
        <f>Calculations!AJ48</f>
        <v>0.52565972222222224</v>
      </c>
      <c r="AI18" s="5">
        <f>Calculations!AK48</f>
        <v>0.55189814814814819</v>
      </c>
      <c r="AJ18" s="5">
        <f>Calculations!AL48</f>
        <v>0.57857638888888885</v>
      </c>
      <c r="AK18" s="5">
        <f>Calculations!AM48</f>
        <v>0.60627314814814814</v>
      </c>
      <c r="AL18" s="5">
        <f>Calculations!AN48</f>
        <v>0.62747685185185187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272941200</v>
      </c>
      <c r="C20" s="6">
        <f>Calculations!E50</f>
        <v>249026352</v>
      </c>
      <c r="D20" s="6">
        <f>Calculations!F50</f>
        <v>261178734</v>
      </c>
      <c r="E20" s="6">
        <f>Calculations!G50</f>
        <v>276038866</v>
      </c>
      <c r="F20" s="6">
        <f>Calculations!H50</f>
        <v>288949418</v>
      </c>
      <c r="G20" s="6">
        <f>Calculations!I50</f>
        <v>304242790</v>
      </c>
      <c r="H20" s="6">
        <f>Calculations!J50</f>
        <v>319211232</v>
      </c>
      <c r="I20" s="6">
        <f>Calculations!K50</f>
        <v>331926826</v>
      </c>
      <c r="J20" s="6">
        <f>Calculations!L50</f>
        <v>344534110</v>
      </c>
      <c r="K20" s="6">
        <f>Calculations!M50</f>
        <v>356426548</v>
      </c>
      <c r="L20" s="6">
        <f>Calculations!N50</f>
        <v>368513944</v>
      </c>
      <c r="M20" s="6">
        <f>Calculations!O50</f>
        <v>381056242</v>
      </c>
      <c r="N20" s="6">
        <f>Calculations!P50</f>
        <v>390674170</v>
      </c>
      <c r="O20" s="6">
        <f>Calculations!Q50</f>
        <v>362968472</v>
      </c>
      <c r="P20" s="6">
        <f>Calculations!R50</f>
        <v>382139342</v>
      </c>
      <c r="Q20" s="6">
        <f>Calculations!S50</f>
        <v>405664274</v>
      </c>
      <c r="R20" s="6">
        <f>Calculations!T50</f>
        <v>426091540</v>
      </c>
      <c r="S20" s="6">
        <f>Calculations!U50</f>
        <v>450179684</v>
      </c>
      <c r="T20" s="6">
        <f>Calculations!V50</f>
        <v>473834588</v>
      </c>
      <c r="U20" s="6">
        <f>Calculations!W50</f>
        <v>493980248</v>
      </c>
      <c r="V20" s="6">
        <f>Calculations!X50</f>
        <v>513887626</v>
      </c>
      <c r="W20" s="6">
        <f>Calculations!Y50</f>
        <v>532690242</v>
      </c>
      <c r="X20" s="6">
        <f>Calculations!Z50</f>
        <v>551774464</v>
      </c>
      <c r="Y20" s="6">
        <f>Calculations!AA50</f>
        <v>571616856</v>
      </c>
      <c r="Z20" s="6">
        <f>Calculations!AB50</f>
        <v>586823580</v>
      </c>
      <c r="AA20" s="6">
        <f>Calculations!AC50</f>
        <v>589336372</v>
      </c>
      <c r="AB20" s="6">
        <f>Calculations!AD50</f>
        <v>639440578</v>
      </c>
      <c r="AC20" s="6">
        <f>Calculations!AE50</f>
        <v>700917334</v>
      </c>
      <c r="AD20" s="6">
        <f>Calculations!AF50</f>
        <v>754335826</v>
      </c>
      <c r="AE20" s="6">
        <f>Calculations!AG50</f>
        <v>817307260</v>
      </c>
      <c r="AF20" s="6">
        <f>Calculations!AH50</f>
        <v>879217256</v>
      </c>
      <c r="AG20" s="6">
        <f>Calculations!AI50</f>
        <v>931812592</v>
      </c>
      <c r="AH20" s="6">
        <f>Calculations!AJ50</f>
        <v>983823054</v>
      </c>
      <c r="AI20" s="6">
        <f>Calculations!AK50</f>
        <v>1032930808</v>
      </c>
      <c r="AJ20" s="6">
        <f>Calculations!AL50</f>
        <v>1082861718</v>
      </c>
      <c r="AK20" s="6">
        <f>Calculations!AM50</f>
        <v>1134698884</v>
      </c>
      <c r="AL20" s="6">
        <f>Calculations!AN50</f>
        <v>1174383668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103.9776</v>
      </c>
      <c r="C21" s="5">
        <f>Calculations!E53</f>
        <v>132.8140544</v>
      </c>
      <c r="D21" s="5">
        <f>Calculations!F53</f>
        <v>139.2953248</v>
      </c>
      <c r="E21" s="5">
        <f>Calculations!G53</f>
        <v>147.22072853333333</v>
      </c>
      <c r="F21" s="5">
        <f>Calculations!H53</f>
        <v>154.10635626666667</v>
      </c>
      <c r="G21" s="5">
        <f>Calculations!I53</f>
        <v>162.26282133333333</v>
      </c>
      <c r="H21" s="5">
        <f>Calculations!J53</f>
        <v>170.24599040000001</v>
      </c>
      <c r="I21" s="5">
        <f>Calculations!K53</f>
        <v>177.02764053333334</v>
      </c>
      <c r="J21" s="5">
        <f>Calculations!L53</f>
        <v>183.75152533333335</v>
      </c>
      <c r="K21" s="5">
        <f>Calculations!M53</f>
        <v>190.09415893333335</v>
      </c>
      <c r="L21" s="5">
        <f>Calculations!N53</f>
        <v>196.54077013333333</v>
      </c>
      <c r="M21" s="5">
        <f>Calculations!O53</f>
        <v>203.22999573333334</v>
      </c>
      <c r="N21" s="5">
        <f>Calculations!P53</f>
        <v>208.35955733333336</v>
      </c>
      <c r="O21" s="5">
        <f>Calculations!Q53</f>
        <v>193.58318506666669</v>
      </c>
      <c r="P21" s="5">
        <f>Calculations!R53</f>
        <v>203.80764906666667</v>
      </c>
      <c r="Q21" s="5">
        <f>Calculations!S53</f>
        <v>216.35427946666667</v>
      </c>
      <c r="R21" s="5">
        <f>Calculations!T53</f>
        <v>227.24882133333338</v>
      </c>
      <c r="S21" s="5">
        <f>Calculations!U53</f>
        <v>240.09583146666665</v>
      </c>
      <c r="T21" s="5">
        <f>Calculations!V53</f>
        <v>252.71178026666666</v>
      </c>
      <c r="U21" s="5">
        <f>Calculations!W53</f>
        <v>263.45613226666666</v>
      </c>
      <c r="V21" s="5">
        <f>Calculations!X53</f>
        <v>274.07340053333331</v>
      </c>
      <c r="W21" s="5">
        <f>Calculations!Y53</f>
        <v>284.1014624</v>
      </c>
      <c r="X21" s="5">
        <f>Calculations!Z53</f>
        <v>294.2797141333333</v>
      </c>
      <c r="Y21" s="5">
        <f>Calculations!AA53</f>
        <v>304.86232320000005</v>
      </c>
      <c r="Z21" s="5">
        <f>Calculations!AB53</f>
        <v>312.972576</v>
      </c>
      <c r="AA21" s="5">
        <f>Calculations!AC53</f>
        <v>314.31273173333335</v>
      </c>
      <c r="AB21" s="5">
        <f>Calculations!AD53</f>
        <v>341.03497493333333</v>
      </c>
      <c r="AC21" s="5">
        <f>Calculations!AE53</f>
        <v>373.82257813333337</v>
      </c>
      <c r="AD21" s="5">
        <f>Calculations!AF53</f>
        <v>402.31244053333336</v>
      </c>
      <c r="AE21" s="5">
        <f>Calculations!AG53</f>
        <v>435.89720533333337</v>
      </c>
      <c r="AF21" s="5">
        <f>Calculations!AH53</f>
        <v>468.9158698666667</v>
      </c>
      <c r="AG21" s="5">
        <f>Calculations!AI53</f>
        <v>496.96671573333333</v>
      </c>
      <c r="AH21" s="5">
        <f>Calculations!AJ53</f>
        <v>524.7056288</v>
      </c>
      <c r="AI21" s="5">
        <f>Calculations!AK53</f>
        <v>550.89643093333336</v>
      </c>
      <c r="AJ21" s="5">
        <f>Calculations!AL53</f>
        <v>577.52624959999991</v>
      </c>
      <c r="AK21" s="5">
        <f>Calculations!AM53</f>
        <v>605.17273813333338</v>
      </c>
      <c r="AL21" s="5">
        <f>Calculations!AN53</f>
        <v>626.33795626666665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52.65069444444444</v>
      </c>
      <c r="C22" s="5">
        <f>Calculations!E54</f>
        <v>96.074981481481487</v>
      </c>
      <c r="D22" s="5">
        <f>Calculations!F54</f>
        <v>100.76340046296296</v>
      </c>
      <c r="E22" s="5">
        <f>Calculations!G54</f>
        <v>106.49647608024691</v>
      </c>
      <c r="F22" s="5">
        <f>Calculations!H54</f>
        <v>111.47739891975309</v>
      </c>
      <c r="G22" s="5">
        <f>Calculations!I54</f>
        <v>117.37761959876543</v>
      </c>
      <c r="H22" s="5">
        <f>Calculations!J54</f>
        <v>123.15248148148149</v>
      </c>
      <c r="I22" s="5">
        <f>Calculations!K54</f>
        <v>128.05818904320986</v>
      </c>
      <c r="J22" s="5">
        <f>Calculations!L54</f>
        <v>132.92211033950616</v>
      </c>
      <c r="K22" s="5">
        <f>Calculations!M54</f>
        <v>137.51024228395062</v>
      </c>
      <c r="L22" s="5">
        <f>Calculations!N54</f>
        <v>142.17358950617285</v>
      </c>
      <c r="M22" s="5">
        <f>Calculations!O54</f>
        <v>147.01243904320987</v>
      </c>
      <c r="N22" s="5">
        <f>Calculations!P54</f>
        <v>150.72305941358024</v>
      </c>
      <c r="O22" s="5">
        <f>Calculations!Q54</f>
        <v>140.03413271604938</v>
      </c>
      <c r="P22" s="5">
        <f>Calculations!R54</f>
        <v>147.43030169753087</v>
      </c>
      <c r="Q22" s="5">
        <f>Calculations!S54</f>
        <v>156.50627854938273</v>
      </c>
      <c r="R22" s="5">
        <f>Calculations!T54</f>
        <v>164.38716820987653</v>
      </c>
      <c r="S22" s="5">
        <f>Calculations!U54</f>
        <v>173.6804336419753</v>
      </c>
      <c r="T22" s="5">
        <f>Calculations!V54</f>
        <v>182.80655401234569</v>
      </c>
      <c r="U22" s="5">
        <f>Calculations!W54</f>
        <v>190.57879938271606</v>
      </c>
      <c r="V22" s="5">
        <f>Calculations!X54</f>
        <v>198.25911496913579</v>
      </c>
      <c r="W22" s="5">
        <f>Calculations!Y54</f>
        <v>205.51321064814815</v>
      </c>
      <c r="X22" s="5">
        <f>Calculations!Z54</f>
        <v>212.87595061728396</v>
      </c>
      <c r="Y22" s="5">
        <f>Calculations!AA54</f>
        <v>220.53119444444445</v>
      </c>
      <c r="Z22" s="5">
        <f>Calculations!AB54</f>
        <v>226.39798611111112</v>
      </c>
      <c r="AA22" s="5">
        <f>Calculations!AC54</f>
        <v>227.36742746913581</v>
      </c>
      <c r="AB22" s="5">
        <f>Calculations!AD54</f>
        <v>246.6977538580247</v>
      </c>
      <c r="AC22" s="5">
        <f>Calculations!AE54</f>
        <v>270.41563811728395</v>
      </c>
      <c r="AD22" s="5">
        <f>Calculations!AF54</f>
        <v>291.02462422839506</v>
      </c>
      <c r="AE22" s="5">
        <f>Calculations!AG54</f>
        <v>315.31915895061729</v>
      </c>
      <c r="AF22" s="5">
        <f>Calculations!AH54</f>
        <v>339.20418827160495</v>
      </c>
      <c r="AG22" s="5">
        <f>Calculations!AI54</f>
        <v>359.49559876543208</v>
      </c>
      <c r="AH22" s="5">
        <f>Calculations!AJ54</f>
        <v>379.56136342592595</v>
      </c>
      <c r="AI22" s="5">
        <f>Calculations!AK54</f>
        <v>398.5072561728395</v>
      </c>
      <c r="AJ22" s="5">
        <f>Calculations!AL54</f>
        <v>417.77072453703704</v>
      </c>
      <c r="AK22" s="5">
        <f>Calculations!AM54</f>
        <v>437.76963117283952</v>
      </c>
      <c r="AL22" s="5">
        <f>Calculations!AN54</f>
        <v>453.0801188271605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4" sqref="B4"/>
    </sheetView>
  </sheetViews>
  <sheetFormatPr defaultRowHeight="15"/>
  <cols>
    <col min="1" max="1" width="59.625" style="24" customWidth="1"/>
    <col min="2" max="2" width="21.25" style="24" bestFit="1" customWidth="1"/>
    <col min="3" max="3" width="14.5" style="24" customWidth="1"/>
    <col min="4" max="4" width="9" style="24"/>
    <col min="5" max="5" width="11" style="24" bestFit="1" customWidth="1"/>
    <col min="6" max="16384" width="9" style="24"/>
  </cols>
  <sheetData>
    <row r="1" spans="1:5">
      <c r="A1" s="59" t="s">
        <v>73</v>
      </c>
      <c r="B1" s="59"/>
      <c r="C1" s="59"/>
      <c r="D1" s="59"/>
      <c r="E1" s="36"/>
    </row>
    <row r="3" spans="1:5" ht="15.75">
      <c r="A3" s="25" t="s">
        <v>74</v>
      </c>
      <c r="B3" s="26">
        <f>'Reference Data'!B14</f>
        <v>20000000</v>
      </c>
      <c r="C3" s="27"/>
    </row>
    <row r="4" spans="1:5">
      <c r="A4" s="28" t="s">
        <v>75</v>
      </c>
      <c r="B4" s="29">
        <f>MAX('Transaction Details'!B3:AL3)</f>
        <v>54214</v>
      </c>
    </row>
    <row r="6" spans="1:5">
      <c r="B6" s="25" t="s">
        <v>76</v>
      </c>
      <c r="C6" s="25" t="s">
        <v>77</v>
      </c>
    </row>
    <row r="7" spans="1:5" ht="15.75">
      <c r="A7" s="28" t="s">
        <v>78</v>
      </c>
      <c r="B7" s="30">
        <f>B3*'Reference Data'!B3</f>
        <v>1400000000</v>
      </c>
      <c r="C7" s="27">
        <f>(B7*'Reference Data'!$B$7*'Reference Data'!$B$8)/(5*60)</f>
        <v>14000</v>
      </c>
      <c r="E7" s="27"/>
    </row>
    <row r="8" spans="1:5" ht="15.75">
      <c r="A8" s="28" t="s">
        <v>79</v>
      </c>
      <c r="B8" s="30">
        <f>B3*'Reference Data'!B4</f>
        <v>600000000</v>
      </c>
      <c r="C8" s="27">
        <f>(B8*'Reference Data'!$B$7*'Reference Data'!$B$8)/(5*60)</f>
        <v>6000</v>
      </c>
    </row>
    <row r="9" spans="1:5" ht="15.75">
      <c r="A9" s="28" t="s">
        <v>143</v>
      </c>
      <c r="B9" s="53" t="s">
        <v>15</v>
      </c>
      <c r="C9" s="27">
        <f>'Reference Data'!B12</f>
        <v>3500</v>
      </c>
    </row>
    <row r="10" spans="1:5" ht="15.75">
      <c r="A10" s="28" t="s">
        <v>144</v>
      </c>
      <c r="B10" s="31">
        <f>'Reference Data'!B19</f>
        <v>13685760000000</v>
      </c>
      <c r="C10" s="26">
        <f>B10/(30*24*60*60)</f>
        <v>5280000</v>
      </c>
    </row>
    <row r="11" spans="1:5" ht="15.75">
      <c r="A11" s="28"/>
      <c r="B11" s="33"/>
    </row>
    <row r="12" spans="1:5" ht="15.75">
      <c r="A12" s="28" t="s">
        <v>80</v>
      </c>
      <c r="B12" s="30">
        <f>B4*'Reference Data'!B3</f>
        <v>3794980</v>
      </c>
      <c r="C12" s="24">
        <f>(B12*'Reference Data'!$B$7*'Reference Data'!$B$8)/(5*60)</f>
        <v>37.949800000000003</v>
      </c>
    </row>
    <row r="13" spans="1:5" ht="15.75">
      <c r="A13" s="28" t="s">
        <v>81</v>
      </c>
      <c r="B13" s="26">
        <f>B4*'Reference Data'!B4</f>
        <v>1626420</v>
      </c>
      <c r="C13" s="24">
        <f>(B13*'Reference Data'!$B$7*'Reference Data'!$B$8)/(5*60)</f>
        <v>16.264200000000002</v>
      </c>
    </row>
    <row r="14" spans="1:5">
      <c r="A14" s="28" t="s">
        <v>145</v>
      </c>
      <c r="B14" s="54" t="s">
        <v>15</v>
      </c>
      <c r="C14" s="34">
        <f>B4/B3*'Reference Data'!B12</f>
        <v>9.4874499999999991</v>
      </c>
    </row>
    <row r="15" spans="1:5" ht="15.75">
      <c r="A15" s="28" t="s">
        <v>82</v>
      </c>
      <c r="B15" s="27">
        <f>B4*'Reference Data'!B5</f>
        <v>1174383668</v>
      </c>
      <c r="C15" s="32">
        <f>(B15*'Reference Data'!B9*'Reference Data'!B10)/(5*60)</f>
        <v>626.33795626666665</v>
      </c>
    </row>
    <row r="16" spans="1:5">
      <c r="A16" s="28" t="s">
        <v>83</v>
      </c>
      <c r="B16" s="27">
        <f>B15*10</f>
        <v>11743836680</v>
      </c>
      <c r="C16" s="34">
        <f>C15*10</f>
        <v>6263.379562666667</v>
      </c>
    </row>
    <row r="18" spans="1:3">
      <c r="A18" s="28" t="s">
        <v>84</v>
      </c>
      <c r="B18" s="56">
        <f>B12/B7</f>
        <v>2.7106999999999999E-3</v>
      </c>
      <c r="C18" s="35" t="s">
        <v>85</v>
      </c>
    </row>
    <row r="19" spans="1:3">
      <c r="A19" s="28" t="s">
        <v>86</v>
      </c>
      <c r="B19" s="56">
        <f>B13/B8</f>
        <v>2.7106999999999999E-3</v>
      </c>
      <c r="C19" s="35" t="s">
        <v>85</v>
      </c>
    </row>
    <row r="20" spans="1:3">
      <c r="A20" s="28" t="s">
        <v>146</v>
      </c>
      <c r="B20" s="56">
        <f>C14/C9</f>
        <v>2.7106999999999999E-3</v>
      </c>
      <c r="C20" s="35" t="s">
        <v>85</v>
      </c>
    </row>
    <row r="21" spans="1:3" ht="15.75">
      <c r="A21" s="28" t="s">
        <v>87</v>
      </c>
      <c r="B21" s="57">
        <f>B15/B10</f>
        <v>8.5810628565750088E-5</v>
      </c>
    </row>
    <row r="22" spans="1:3">
      <c r="A22" s="28" t="s">
        <v>88</v>
      </c>
      <c r="B22" s="56">
        <f>B16/B10</f>
        <v>8.5810628565750088E-4</v>
      </c>
      <c r="C22" s="35" t="s">
        <v>85</v>
      </c>
    </row>
    <row r="25" spans="1:3">
      <c r="A25" s="28" t="s">
        <v>147</v>
      </c>
    </row>
    <row r="27" spans="1:3">
      <c r="A27" s="25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4" bestFit="1" customWidth="1"/>
    <col min="2" max="2" width="11.125" style="24" bestFit="1" customWidth="1"/>
    <col min="3" max="3" width="5.25" style="37" bestFit="1" customWidth="1"/>
    <col min="4" max="4" width="10.375" style="37" bestFit="1" customWidth="1"/>
    <col min="5" max="5" width="12.125" style="24" bestFit="1" customWidth="1"/>
    <col min="6" max="16384" width="9" style="24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5" t="s">
        <v>141</v>
      </c>
      <c r="B3" s="30">
        <f>'Reference Data'!B15</f>
        <v>50000000</v>
      </c>
    </row>
    <row r="4" spans="1:5">
      <c r="A4" s="28" t="s">
        <v>75</v>
      </c>
      <c r="B4" s="29">
        <f>MAX('Transaction Details'!B3:AL3)</f>
        <v>54214</v>
      </c>
    </row>
    <row r="5" spans="1:5">
      <c r="A5" s="25" t="s">
        <v>91</v>
      </c>
      <c r="B5" s="55">
        <f>E53/D53</f>
        <v>1.0842799999999995E-3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8" t="s">
        <v>95</v>
      </c>
    </row>
    <row r="8" spans="1:5" ht="30">
      <c r="A8" s="60"/>
      <c r="B8" s="60"/>
      <c r="C8" s="39" t="s">
        <v>96</v>
      </c>
      <c r="D8" s="40" t="s">
        <v>97</v>
      </c>
      <c r="E8" s="40" t="s">
        <v>97</v>
      </c>
    </row>
    <row r="9" spans="1:5">
      <c r="A9" s="41" t="s">
        <v>98</v>
      </c>
      <c r="B9" s="42"/>
      <c r="C9" s="43"/>
      <c r="D9" s="43"/>
      <c r="E9" s="42"/>
    </row>
    <row r="10" spans="1:5">
      <c r="A10" s="42" t="s">
        <v>99</v>
      </c>
      <c r="B10" s="42">
        <v>1</v>
      </c>
      <c r="C10" s="43">
        <v>0.3</v>
      </c>
      <c r="D10" s="44">
        <f>C10*'Reference Data'!$B$17*B10</f>
        <v>72</v>
      </c>
      <c r="E10" s="45">
        <f>D10*($B$4/$B$3)</f>
        <v>7.8068159999999998E-2</v>
      </c>
    </row>
    <row r="11" spans="1:5">
      <c r="A11" s="42" t="s">
        <v>100</v>
      </c>
      <c r="B11" s="42">
        <v>1</v>
      </c>
      <c r="C11" s="43">
        <v>0.5</v>
      </c>
      <c r="D11" s="44">
        <f>C11*'Reference Data'!$B$17*B11</f>
        <v>120</v>
      </c>
      <c r="E11" s="45">
        <f t="shared" ref="E11:E51" si="0">D11*($B$4/$B$3)</f>
        <v>0.1301136</v>
      </c>
    </row>
    <row r="12" spans="1:5">
      <c r="A12" s="42" t="s">
        <v>101</v>
      </c>
      <c r="B12" s="42">
        <v>1</v>
      </c>
      <c r="C12" s="43">
        <v>0.7</v>
      </c>
      <c r="D12" s="44">
        <f>C12*'Reference Data'!$B$17*B12</f>
        <v>168</v>
      </c>
      <c r="E12" s="45">
        <f t="shared" si="0"/>
        <v>0.18215903999999999</v>
      </c>
    </row>
    <row r="13" spans="1:5">
      <c r="A13" s="42" t="s">
        <v>102</v>
      </c>
      <c r="B13" s="42">
        <v>1</v>
      </c>
      <c r="C13" s="43">
        <v>0.5</v>
      </c>
      <c r="D13" s="44">
        <f>C13*'Reference Data'!$B$17*B13</f>
        <v>120</v>
      </c>
      <c r="E13" s="45">
        <f t="shared" si="0"/>
        <v>0.1301136</v>
      </c>
    </row>
    <row r="14" spans="1:5">
      <c r="A14" s="41" t="s">
        <v>103</v>
      </c>
      <c r="B14" s="42"/>
      <c r="C14" s="43"/>
      <c r="D14" s="44"/>
      <c r="E14" s="45"/>
    </row>
    <row r="15" spans="1:5">
      <c r="A15" s="42" t="s">
        <v>104</v>
      </c>
      <c r="B15" s="42">
        <v>1</v>
      </c>
      <c r="C15" s="43">
        <v>1</v>
      </c>
      <c r="D15" s="44">
        <f>C15*'Reference Data'!$B$17*B15</f>
        <v>240</v>
      </c>
      <c r="E15" s="45">
        <f t="shared" si="0"/>
        <v>0.26022719999999999</v>
      </c>
    </row>
    <row r="16" spans="1:5">
      <c r="A16" s="42" t="s">
        <v>105</v>
      </c>
      <c r="B16" s="42">
        <v>3</v>
      </c>
      <c r="C16" s="43">
        <v>1</v>
      </c>
      <c r="D16" s="44">
        <f>C16*'Reference Data'!$B$17*B16</f>
        <v>720</v>
      </c>
      <c r="E16" s="45">
        <f t="shared" si="0"/>
        <v>0.78068159999999998</v>
      </c>
    </row>
    <row r="17" spans="1:5">
      <c r="A17" s="41" t="s">
        <v>106</v>
      </c>
      <c r="B17" s="42"/>
      <c r="C17" s="43"/>
      <c r="D17" s="44"/>
      <c r="E17" s="45"/>
    </row>
    <row r="18" spans="1:5">
      <c r="A18" s="42" t="s">
        <v>107</v>
      </c>
      <c r="B18" s="42">
        <v>1</v>
      </c>
      <c r="C18" s="43">
        <v>1</v>
      </c>
      <c r="D18" s="44">
        <f>C18*'Reference Data'!$B$17*B18</f>
        <v>240</v>
      </c>
      <c r="E18" s="45">
        <f t="shared" si="0"/>
        <v>0.26022719999999999</v>
      </c>
    </row>
    <row r="19" spans="1:5">
      <c r="A19" s="42" t="s">
        <v>108</v>
      </c>
      <c r="B19" s="42">
        <v>1</v>
      </c>
      <c r="C19" s="43">
        <v>1</v>
      </c>
      <c r="D19" s="44">
        <f>C19*'Reference Data'!$B$17*B19</f>
        <v>240</v>
      </c>
      <c r="E19" s="45">
        <f t="shared" si="0"/>
        <v>0.26022719999999999</v>
      </c>
    </row>
    <row r="20" spans="1:5">
      <c r="A20" s="42" t="s">
        <v>109</v>
      </c>
      <c r="B20" s="42">
        <v>2</v>
      </c>
      <c r="C20" s="43">
        <v>1</v>
      </c>
      <c r="D20" s="44">
        <f>C20*'Reference Data'!$B$17*B20</f>
        <v>480</v>
      </c>
      <c r="E20" s="45">
        <f t="shared" si="0"/>
        <v>0.52045439999999998</v>
      </c>
    </row>
    <row r="21" spans="1:5">
      <c r="A21" s="41" t="s">
        <v>110</v>
      </c>
      <c r="B21" s="42"/>
      <c r="C21" s="43"/>
      <c r="D21" s="44"/>
      <c r="E21" s="45"/>
    </row>
    <row r="22" spans="1:5">
      <c r="A22" s="42" t="s">
        <v>111</v>
      </c>
      <c r="B22" s="42">
        <v>1</v>
      </c>
      <c r="C22" s="43">
        <v>0.25</v>
      </c>
      <c r="D22" s="44">
        <f>C22*'Reference Data'!$B$17*B22</f>
        <v>60</v>
      </c>
      <c r="E22" s="45">
        <f t="shared" si="0"/>
        <v>6.5056799999999998E-2</v>
      </c>
    </row>
    <row r="23" spans="1:5">
      <c r="A23" s="42" t="s">
        <v>112</v>
      </c>
      <c r="B23" s="42">
        <v>1</v>
      </c>
      <c r="C23" s="43">
        <v>0.5</v>
      </c>
      <c r="D23" s="44">
        <f>C23*'Reference Data'!$B$17*B23</f>
        <v>120</v>
      </c>
      <c r="E23" s="45">
        <f t="shared" si="0"/>
        <v>0.1301136</v>
      </c>
    </row>
    <row r="24" spans="1:5">
      <c r="A24" s="42" t="s">
        <v>113</v>
      </c>
      <c r="B24" s="42">
        <v>1</v>
      </c>
      <c r="C24" s="43">
        <v>0.5</v>
      </c>
      <c r="D24" s="44">
        <f>C24*'Reference Data'!$B$17*B24</f>
        <v>120</v>
      </c>
      <c r="E24" s="45">
        <f t="shared" si="0"/>
        <v>0.1301136</v>
      </c>
    </row>
    <row r="25" spans="1:5">
      <c r="A25" s="42" t="s">
        <v>114</v>
      </c>
      <c r="B25" s="42">
        <v>4</v>
      </c>
      <c r="C25" s="43">
        <v>1</v>
      </c>
      <c r="D25" s="44">
        <f>C25*'Reference Data'!$B$17*B25</f>
        <v>960</v>
      </c>
      <c r="E25" s="45">
        <f t="shared" si="0"/>
        <v>1.0409088</v>
      </c>
    </row>
    <row r="26" spans="1:5">
      <c r="A26" s="41" t="s">
        <v>115</v>
      </c>
      <c r="B26" s="42"/>
      <c r="C26" s="43"/>
      <c r="D26" s="44"/>
      <c r="E26" s="45"/>
    </row>
    <row r="27" spans="1:5">
      <c r="A27" s="42" t="s">
        <v>116</v>
      </c>
      <c r="B27" s="42">
        <v>1</v>
      </c>
      <c r="C27" s="43">
        <v>1</v>
      </c>
      <c r="D27" s="44">
        <f>C27*'Reference Data'!$B$17*B27</f>
        <v>240</v>
      </c>
      <c r="E27" s="45">
        <f t="shared" si="0"/>
        <v>0.26022719999999999</v>
      </c>
    </row>
    <row r="28" spans="1:5">
      <c r="A28" s="46" t="s">
        <v>117</v>
      </c>
      <c r="B28" s="42"/>
      <c r="C28" s="43"/>
      <c r="D28" s="44"/>
      <c r="E28" s="45"/>
    </row>
    <row r="29" spans="1:5">
      <c r="A29" s="42" t="s">
        <v>118</v>
      </c>
      <c r="B29" s="42">
        <v>1</v>
      </c>
      <c r="C29" s="43">
        <v>1</v>
      </c>
      <c r="D29" s="44">
        <f>C29*'Reference Data'!$B$17*B29</f>
        <v>240</v>
      </c>
      <c r="E29" s="45">
        <f t="shared" si="0"/>
        <v>0.26022719999999999</v>
      </c>
    </row>
    <row r="30" spans="1:5">
      <c r="A30" s="42" t="s">
        <v>119</v>
      </c>
      <c r="B30" s="42">
        <v>8</v>
      </c>
      <c r="C30" s="43">
        <v>1</v>
      </c>
      <c r="D30" s="44">
        <f>C30*'Reference Data'!$B$17*B30</f>
        <v>1920</v>
      </c>
      <c r="E30" s="45">
        <f t="shared" si="0"/>
        <v>2.0818175999999999</v>
      </c>
    </row>
    <row r="31" spans="1:5">
      <c r="A31" s="42" t="s">
        <v>120</v>
      </c>
      <c r="B31" s="42">
        <v>1</v>
      </c>
      <c r="C31" s="43">
        <v>1</v>
      </c>
      <c r="D31" s="44">
        <f>C31*'Reference Data'!$B$17*B31</f>
        <v>240</v>
      </c>
      <c r="E31" s="45">
        <f t="shared" si="0"/>
        <v>0.26022719999999999</v>
      </c>
    </row>
    <row r="32" spans="1:5">
      <c r="A32" s="42" t="s">
        <v>121</v>
      </c>
      <c r="B32" s="42">
        <v>4</v>
      </c>
      <c r="C32" s="43">
        <v>1</v>
      </c>
      <c r="D32" s="44">
        <f>C32*'Reference Data'!$B$17*B32</f>
        <v>960</v>
      </c>
      <c r="E32" s="45">
        <f t="shared" si="0"/>
        <v>1.0409088</v>
      </c>
    </row>
    <row r="33" spans="1:5">
      <c r="A33" s="46" t="s">
        <v>122</v>
      </c>
      <c r="B33" s="42"/>
      <c r="C33" s="43"/>
      <c r="D33" s="44"/>
      <c r="E33" s="45"/>
    </row>
    <row r="34" spans="1:5">
      <c r="A34" s="42" t="s">
        <v>123</v>
      </c>
      <c r="B34" s="42">
        <v>1</v>
      </c>
      <c r="C34" s="43">
        <v>1</v>
      </c>
      <c r="D34" s="44">
        <f>C34*'Reference Data'!$B$17*B34</f>
        <v>240</v>
      </c>
      <c r="E34" s="45">
        <f t="shared" si="0"/>
        <v>0.26022719999999999</v>
      </c>
    </row>
    <row r="35" spans="1:5">
      <c r="A35" s="42" t="s">
        <v>124</v>
      </c>
      <c r="B35" s="42">
        <v>2</v>
      </c>
      <c r="C35" s="43">
        <v>1</v>
      </c>
      <c r="D35" s="44">
        <f>C35*'Reference Data'!$B$17*B35</f>
        <v>480</v>
      </c>
      <c r="E35" s="45">
        <f t="shared" si="0"/>
        <v>0.52045439999999998</v>
      </c>
    </row>
    <row r="36" spans="1:5">
      <c r="A36" s="42" t="s">
        <v>125</v>
      </c>
      <c r="B36" s="42">
        <v>2</v>
      </c>
      <c r="C36" s="43">
        <v>1</v>
      </c>
      <c r="D36" s="44">
        <f>C36*'Reference Data'!$B$17*B36</f>
        <v>480</v>
      </c>
      <c r="E36" s="45">
        <f t="shared" si="0"/>
        <v>0.52045439999999998</v>
      </c>
    </row>
    <row r="37" spans="1:5">
      <c r="A37" s="42" t="s">
        <v>126</v>
      </c>
      <c r="B37" s="42">
        <v>2</v>
      </c>
      <c r="C37" s="43">
        <v>1</v>
      </c>
      <c r="D37" s="44">
        <f>C37*'Reference Data'!$B$17*B37</f>
        <v>480</v>
      </c>
      <c r="E37" s="45">
        <f t="shared" si="0"/>
        <v>0.52045439999999998</v>
      </c>
    </row>
    <row r="38" spans="1:5">
      <c r="A38" s="42" t="s">
        <v>127</v>
      </c>
      <c r="B38" s="42"/>
      <c r="C38" s="43"/>
      <c r="D38" s="44"/>
      <c r="E38" s="45"/>
    </row>
    <row r="39" spans="1:5">
      <c r="A39" s="42" t="s">
        <v>128</v>
      </c>
      <c r="B39" s="42">
        <v>1</v>
      </c>
      <c r="C39" s="43">
        <v>1</v>
      </c>
      <c r="D39" s="44">
        <f>C39*'Reference Data'!$B$17*B39</f>
        <v>240</v>
      </c>
      <c r="E39" s="45">
        <f t="shared" si="0"/>
        <v>0.26022719999999999</v>
      </c>
    </row>
    <row r="40" spans="1:5">
      <c r="A40" s="42" t="s">
        <v>124</v>
      </c>
      <c r="B40" s="42">
        <v>2</v>
      </c>
      <c r="C40" s="43">
        <v>1</v>
      </c>
      <c r="D40" s="44">
        <f>C40*'Reference Data'!$B$17*B40</f>
        <v>480</v>
      </c>
      <c r="E40" s="45">
        <f t="shared" si="0"/>
        <v>0.52045439999999998</v>
      </c>
    </row>
    <row r="41" spans="1:5">
      <c r="A41" s="42" t="s">
        <v>125</v>
      </c>
      <c r="B41" s="42">
        <v>1</v>
      </c>
      <c r="C41" s="43">
        <v>1</v>
      </c>
      <c r="D41" s="44">
        <f>C41*'Reference Data'!$B$17*B41</f>
        <v>240</v>
      </c>
      <c r="E41" s="45">
        <f t="shared" si="0"/>
        <v>0.26022719999999999</v>
      </c>
    </row>
    <row r="42" spans="1:5">
      <c r="A42" s="42" t="s">
        <v>126</v>
      </c>
      <c r="B42" s="42">
        <v>1</v>
      </c>
      <c r="C42" s="43">
        <v>1</v>
      </c>
      <c r="D42" s="44">
        <f>C42*'Reference Data'!$B$17*B42</f>
        <v>240</v>
      </c>
      <c r="E42" s="45">
        <f t="shared" si="0"/>
        <v>0.26022719999999999</v>
      </c>
    </row>
    <row r="43" spans="1:5">
      <c r="A43" s="41" t="s">
        <v>129</v>
      </c>
      <c r="B43" s="42"/>
      <c r="C43" s="43"/>
      <c r="D43" s="44"/>
      <c r="E43" s="45"/>
    </row>
    <row r="44" spans="1:5">
      <c r="A44" s="42" t="s">
        <v>130</v>
      </c>
      <c r="B44" s="42">
        <v>1</v>
      </c>
      <c r="C44" s="43">
        <v>0.5</v>
      </c>
      <c r="D44" s="44">
        <f>C44*'Reference Data'!$B$17*B44</f>
        <v>120</v>
      </c>
      <c r="E44" s="45">
        <f t="shared" si="0"/>
        <v>0.1301136</v>
      </c>
    </row>
    <row r="45" spans="1:5">
      <c r="A45" s="42" t="s">
        <v>131</v>
      </c>
      <c r="B45" s="42">
        <v>2</v>
      </c>
      <c r="C45" s="43">
        <v>0.5</v>
      </c>
      <c r="D45" s="44">
        <f>C45*'Reference Data'!$B$17*B45</f>
        <v>240</v>
      </c>
      <c r="E45" s="45">
        <f t="shared" si="0"/>
        <v>0.26022719999999999</v>
      </c>
    </row>
    <row r="46" spans="1:5">
      <c r="A46" s="42" t="s">
        <v>132</v>
      </c>
      <c r="B46" s="42">
        <v>6</v>
      </c>
      <c r="C46" s="43">
        <v>0.5</v>
      </c>
      <c r="D46" s="44">
        <f>C46*'Reference Data'!$B$17*B46</f>
        <v>720</v>
      </c>
      <c r="E46" s="45">
        <f t="shared" si="0"/>
        <v>0.78068159999999998</v>
      </c>
    </row>
    <row r="47" spans="1:5">
      <c r="A47" s="42" t="s">
        <v>133</v>
      </c>
      <c r="B47" s="42">
        <v>2</v>
      </c>
      <c r="C47" s="43">
        <v>0.5</v>
      </c>
      <c r="D47" s="44">
        <f>C47*'Reference Data'!$B$17*B47</f>
        <v>240</v>
      </c>
      <c r="E47" s="45">
        <f t="shared" si="0"/>
        <v>0.26022719999999999</v>
      </c>
    </row>
    <row r="48" spans="1:5">
      <c r="A48" s="41" t="s">
        <v>134</v>
      </c>
      <c r="B48" s="42"/>
      <c r="C48" s="43"/>
      <c r="D48" s="44"/>
      <c r="E48" s="45"/>
    </row>
    <row r="49" spans="1:5">
      <c r="A49" s="42" t="s">
        <v>135</v>
      </c>
      <c r="B49" s="42">
        <v>1</v>
      </c>
      <c r="C49" s="43">
        <v>1</v>
      </c>
      <c r="D49" s="44">
        <f>C49*'Reference Data'!$B$17*B49</f>
        <v>240</v>
      </c>
      <c r="E49" s="45">
        <f t="shared" si="0"/>
        <v>0.26022719999999999</v>
      </c>
    </row>
    <row r="50" spans="1:5">
      <c r="A50" s="42" t="s">
        <v>136</v>
      </c>
      <c r="B50" s="42">
        <v>1</v>
      </c>
      <c r="C50" s="43">
        <v>1</v>
      </c>
      <c r="D50" s="44">
        <f>C50*'Reference Data'!$B$17*B50</f>
        <v>240</v>
      </c>
      <c r="E50" s="45">
        <f t="shared" si="0"/>
        <v>0.26022719999999999</v>
      </c>
    </row>
    <row r="51" spans="1:5">
      <c r="A51" s="42" t="s">
        <v>137</v>
      </c>
      <c r="B51" s="42">
        <v>4</v>
      </c>
      <c r="C51" s="43">
        <v>1</v>
      </c>
      <c r="D51" s="44">
        <f>C51*'Reference Data'!$B$17*B51</f>
        <v>960</v>
      </c>
      <c r="E51" s="45">
        <f t="shared" si="0"/>
        <v>1.0409088</v>
      </c>
    </row>
    <row r="52" spans="1:5">
      <c r="A52" s="42"/>
      <c r="B52" s="42"/>
      <c r="C52" s="43"/>
      <c r="D52" s="44"/>
      <c r="E52" s="45"/>
    </row>
    <row r="53" spans="1:5">
      <c r="A53" s="47" t="s">
        <v>138</v>
      </c>
      <c r="B53" s="42"/>
      <c r="C53" s="43"/>
      <c r="D53" s="48">
        <f>SUM(D9:D51)</f>
        <v>12900</v>
      </c>
      <c r="E53" s="49">
        <f>SUM(E9:E51)</f>
        <v>13.987211999999994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topLeftCell="A10"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2700</v>
      </c>
      <c r="D4" s="8">
        <f>'Client Predictions &amp; Input'!C3</f>
        <v>4050</v>
      </c>
      <c r="E4" s="3">
        <f>ROUNDUP(((('Client Predictions &amp; Input'!$B$29-'Client Predictions &amp; Input'!$B$30)*E$28)+'Client Predictions &amp; Input'!$B$30)*'Client Predictions &amp; Input'!B16,0)</f>
        <v>1871</v>
      </c>
      <c r="F4" s="3">
        <f>ROUNDUP(('Client Predictions &amp; Input'!$B$29-'Client Predictions &amp; Input'!$B$30)*F$28*'Client Predictions &amp; Input'!$B16,0)</f>
        <v>419</v>
      </c>
      <c r="G4" s="3">
        <f>ROUNDUP(('Client Predictions &amp; Input'!$B$29-'Client Predictions &amp; Input'!$B$30)*G$28*'Client Predictions &amp; Input'!$B16,0)</f>
        <v>513</v>
      </c>
      <c r="H4" s="3">
        <f>ROUNDUP(('Client Predictions &amp; Input'!$B$29-'Client Predictions &amp; Input'!$B$30)*H$28*'Client Predictions &amp; Input'!$B16,0)</f>
        <v>446</v>
      </c>
      <c r="I4" s="3">
        <f>ROUNDUP(('Client Predictions &amp; Input'!$B$29-'Client Predictions &amp; Input'!$B$30)*I$28*'Client Predictions &amp; Input'!$B16,0)</f>
        <v>526</v>
      </c>
      <c r="J4" s="3">
        <f>ROUNDUP(('Client Predictions &amp; Input'!$B$29-'Client Predictions &amp; Input'!$B$30)*J$28*'Client Predictions &amp; Input'!$B16,0)</f>
        <v>517</v>
      </c>
      <c r="K4" s="3">
        <f>ROUNDUP(('Client Predictions &amp; Input'!$B$29-'Client Predictions &amp; Input'!$B$30)*K$28*'Client Predictions &amp; Input'!$B16,0)</f>
        <v>439</v>
      </c>
      <c r="L4" s="3">
        <f>ROUNDUP(('Client Predictions &amp; Input'!$B$29-'Client Predictions &amp; Input'!$B$30)*L$28*'Client Predictions &amp; Input'!$B16,0)</f>
        <v>435</v>
      </c>
      <c r="M4" s="3">
        <f>ROUNDUP(('Client Predictions &amp; Input'!$B$29-'Client Predictions &amp; Input'!$B$30)*M$28*'Client Predictions &amp; Input'!$B16,0)</f>
        <v>410</v>
      </c>
      <c r="N4" s="3">
        <f>ROUNDUP(('Client Predictions &amp; Input'!$B$29-'Client Predictions &amp; Input'!$B$30)*N$28*'Client Predictions &amp; Input'!$B16,0)</f>
        <v>417</v>
      </c>
      <c r="O4" s="3">
        <f>ROUNDUP(('Client Predictions &amp; Input'!$B$29-'Client Predictions &amp; Input'!$B$30)*O$28*'Client Predictions &amp; Input'!$B16,0)</f>
        <v>433</v>
      </c>
      <c r="P4" s="3">
        <f>ROUNDUP(('Client Predictions &amp; Input'!$B$29-'Client Predictions &amp; Input'!$B$30)*P$28*'Client Predictions &amp; Input'!$B16,0)</f>
        <v>331</v>
      </c>
      <c r="Q4">
        <f>ROUNDUP((($P$30*('Client Predictions &amp; Input'!$B$31)+SUM($Q$26:$AB$26))*Q$28)*'Client Predictions &amp; Input'!$B16,0)</f>
        <v>656</v>
      </c>
      <c r="R4">
        <f>ROUNDUP((($P$30*('Client Predictions &amp; Input'!$B$31)+SUM($Q$26:$AB$26))*R$28)*'Client Predictions &amp; Input'!$B16,0)</f>
        <v>741</v>
      </c>
      <c r="S4">
        <f>ROUNDUP((($P$30*('Client Predictions &amp; Input'!$B$31)+SUM($Q$26:$AB$26))*S$28)*'Client Predictions &amp; Input'!$B16,0)</f>
        <v>909</v>
      </c>
      <c r="T4">
        <f>ROUNDUP((($P$30*('Client Predictions &amp; Input'!$B$31)+SUM($Q$26:$AB$26))*T$28)*'Client Predictions &amp; Input'!$B16,0)</f>
        <v>789</v>
      </c>
      <c r="U4">
        <f>ROUNDUP((($P$30*('Client Predictions &amp; Input'!$B$31)+SUM($Q$26:$AB$26))*U$28)*'Client Predictions &amp; Input'!$B16,0)</f>
        <v>931</v>
      </c>
      <c r="V4">
        <f>ROUNDUP((($P$30*('Client Predictions &amp; Input'!$B$31)+SUM($Q$26:$AB$26))*V$28)*'Client Predictions &amp; Input'!$B16,0)</f>
        <v>915</v>
      </c>
      <c r="W4">
        <f>ROUNDUP((($P$30*('Client Predictions &amp; Input'!$B$31)+SUM($Q$26:$AB$26))*W$28)*'Client Predictions &amp; Input'!$B16,0)</f>
        <v>778</v>
      </c>
      <c r="X4">
        <f>ROUNDUP((($P$30*('Client Predictions &amp; Input'!$B$31)+SUM($Q$26:$AB$26))*X$28)*'Client Predictions &amp; Input'!$B16,0)</f>
        <v>769</v>
      </c>
      <c r="Y4">
        <f>ROUNDUP((($P$30*('Client Predictions &amp; Input'!$B$31)+SUM($Q$26:$AB$26))*Y$28)*'Client Predictions &amp; Input'!$B16,0)</f>
        <v>726</v>
      </c>
      <c r="Z4">
        <f>ROUNDUP((($P$30*('Client Predictions &amp; Input'!$B$31)+SUM($Q$26:$AB$26))*Z$28)*'Client Predictions &amp; Input'!$B16,0)</f>
        <v>738</v>
      </c>
      <c r="AA4">
        <f>ROUNDUP((($P$30*('Client Predictions &amp; Input'!$B$31)+SUM($Q$26:$AB$26))*AA$28)*'Client Predictions &amp; Input'!$B16,0)</f>
        <v>767</v>
      </c>
      <c r="AB4">
        <f>ROUNDUP((($P$30*('Client Predictions &amp; Input'!$B$31)+SUM($Q$26:$AB$26))*AB$28)*'Client Predictions &amp; Input'!$B16,0)</f>
        <v>587</v>
      </c>
      <c r="AC4">
        <f>ROUNDUP((($AB$30*('Client Predictions &amp; Input'!$B$32)+SUM($AC$26:$AN$26))*AC$28)*'Client Predictions &amp; Input'!$B16,0)</f>
        <v>1724</v>
      </c>
      <c r="AD4">
        <f>ROUNDUP((($AB$30*('Client Predictions &amp; Input'!$B$32)+SUM($AC$26:$AN$26))*AD$28)*'Client Predictions &amp; Input'!$B16,0)</f>
        <v>1947</v>
      </c>
      <c r="AE4">
        <f>ROUNDUP((($AB$30*('Client Predictions &amp; Input'!$B$32)+SUM($AC$26:$AN$26))*AE$28)*'Client Predictions &amp; Input'!$B16,0)</f>
        <v>2388</v>
      </c>
      <c r="AF4">
        <f>ROUNDUP((($AB$30*('Client Predictions &amp; Input'!$B$32)+SUM($AC$26:$AN$26))*AF$28)*'Client Predictions &amp; Input'!$B16,0)</f>
        <v>2074</v>
      </c>
      <c r="AG4">
        <f>ROUNDUP((($AB$30*('Client Predictions &amp; Input'!$B$32)+SUM($AC$26:$AN$26))*AG$28)*'Client Predictions &amp; Input'!$B16,0)</f>
        <v>2446</v>
      </c>
      <c r="AH4">
        <f>ROUNDUP((($AB$30*('Client Predictions &amp; Input'!$B$32)+SUM($AC$26:$AN$26))*AH$28)*'Client Predictions &amp; Input'!$B16,0)</f>
        <v>2403</v>
      </c>
      <c r="AI4">
        <f>ROUNDUP((($AB$30*('Client Predictions &amp; Input'!$B$32)+SUM($AC$26:$AN$26))*AI$28)*'Client Predictions &amp; Input'!$B16,0)</f>
        <v>2042</v>
      </c>
      <c r="AJ4">
        <f>ROUNDUP((($AB$30*('Client Predictions &amp; Input'!$B$32)+SUM($AC$26:$AN$26))*AJ$28)*'Client Predictions &amp; Input'!$B16,0)</f>
        <v>2021</v>
      </c>
      <c r="AK4">
        <f>ROUNDUP((($AB$30*('Client Predictions &amp; Input'!$B$32)+SUM($AC$26:$AN$26))*AK$28)*'Client Predictions &amp; Input'!$B16,0)</f>
        <v>1907</v>
      </c>
      <c r="AL4">
        <f>ROUNDUP((($AB$30*('Client Predictions &amp; Input'!$B$32)+SUM($AC$26:$AN$26))*AL$28)*'Client Predictions &amp; Input'!$B16,0)</f>
        <v>1940</v>
      </c>
      <c r="AM4">
        <f>ROUNDUP((($AB$30*('Client Predictions &amp; Input'!$B$32)+SUM($AC$26:$AN$26))*AM$28)*'Client Predictions &amp; Input'!$B16,0)</f>
        <v>2014</v>
      </c>
      <c r="AN4">
        <f>ROUNDUP((($AB$30*('Client Predictions &amp; Input'!$B$32)+SUM($AC$26:$AN$26))*AN$28)*'Client Predictions &amp; Input'!$B16,0)</f>
        <v>1541</v>
      </c>
    </row>
    <row r="5" spans="1:40">
      <c r="A5">
        <v>2</v>
      </c>
      <c r="B5" t="s">
        <v>13</v>
      </c>
      <c r="C5" s="8">
        <f>'Client Predictions &amp; Input'!B4</f>
        <v>504.00000000000006</v>
      </c>
      <c r="D5" s="8">
        <f>'Client Predictions &amp; Input'!C4</f>
        <v>756.00000000000011</v>
      </c>
      <c r="E5" s="3">
        <f>ROUNDUP(((('Client Predictions &amp; Input'!$B$29-'Client Predictions &amp; Input'!$B$30)*E$28)+'Client Predictions &amp; Input'!$B$30)*'Client Predictions &amp; Input'!B17,0)</f>
        <v>350</v>
      </c>
      <c r="F5" s="3">
        <f>ROUNDUP(('Client Predictions &amp; Input'!$B$29-'Client Predictions &amp; Input'!$B$30)*F$28*'Client Predictions &amp; Input'!$B17,0)</f>
        <v>79</v>
      </c>
      <c r="G5" s="3">
        <f>ROUNDUP(('Client Predictions &amp; Input'!$B$29-'Client Predictions &amp; Input'!$B$30)*G$28*'Client Predictions &amp; Input'!$B17,0)</f>
        <v>96</v>
      </c>
      <c r="H5" s="3">
        <f>ROUNDUP(('Client Predictions &amp; Input'!$B$29-'Client Predictions &amp; Input'!$B$30)*H$28*'Client Predictions &amp; Input'!$B17,0)</f>
        <v>84</v>
      </c>
      <c r="I5" s="3">
        <f>ROUNDUP(('Client Predictions &amp; Input'!$B$29-'Client Predictions &amp; Input'!$B$30)*I$28*'Client Predictions &amp; Input'!$B17,0)</f>
        <v>99</v>
      </c>
      <c r="J5" s="3">
        <f>ROUNDUP(('Client Predictions &amp; Input'!$B$29-'Client Predictions &amp; Input'!$B$30)*J$28*'Client Predictions &amp; Input'!$B17,0)</f>
        <v>97</v>
      </c>
      <c r="K5" s="3">
        <f>ROUNDUP(('Client Predictions &amp; Input'!$B$29-'Client Predictions &amp; Input'!$B$30)*K$28*'Client Predictions &amp; Input'!$B17,0)</f>
        <v>82</v>
      </c>
      <c r="L5" s="3">
        <f>ROUNDUP(('Client Predictions &amp; Input'!$B$29-'Client Predictions &amp; Input'!$B$30)*L$28*'Client Predictions &amp; Input'!$B17,0)</f>
        <v>82</v>
      </c>
      <c r="M5" s="3">
        <f>ROUNDUP(('Client Predictions &amp; Input'!$B$29-'Client Predictions &amp; Input'!$B$30)*M$28*'Client Predictions &amp; Input'!$B17,0)</f>
        <v>77</v>
      </c>
      <c r="N5" s="3">
        <f>ROUNDUP(('Client Predictions &amp; Input'!$B$29-'Client Predictions &amp; Input'!$B$30)*N$28*'Client Predictions &amp; Input'!$B17,0)</f>
        <v>78</v>
      </c>
      <c r="O5" s="3">
        <f>ROUNDUP(('Client Predictions &amp; Input'!$B$29-'Client Predictions &amp; Input'!$B$30)*O$28*'Client Predictions &amp; Input'!$B17,0)</f>
        <v>81</v>
      </c>
      <c r="P5" s="3">
        <f>ROUNDUP(('Client Predictions &amp; Input'!$B$29-'Client Predictions &amp; Input'!$B$30)*P$28*'Client Predictions &amp; Input'!$B17,0)</f>
        <v>62</v>
      </c>
      <c r="Q5">
        <f>ROUNDUP((($P$30*('Client Predictions &amp; Input'!$B$31)+SUM($Q$26:$AB$26))*Q$28)*'Client Predictions &amp; Input'!$B17,0)</f>
        <v>123</v>
      </c>
      <c r="R5">
        <f>ROUNDUP((($P$30*('Client Predictions &amp; Input'!$B$31)+SUM($Q$26:$AB$26))*R$28)*'Client Predictions &amp; Input'!$B17,0)</f>
        <v>139</v>
      </c>
      <c r="S5">
        <f>ROUNDUP((($P$30*('Client Predictions &amp; Input'!$B$31)+SUM($Q$26:$AB$26))*S$28)*'Client Predictions &amp; Input'!$B17,0)</f>
        <v>170</v>
      </c>
      <c r="T5">
        <f>ROUNDUP((($P$30*('Client Predictions &amp; Input'!$B$31)+SUM($Q$26:$AB$26))*T$28)*'Client Predictions &amp; Input'!$B17,0)</f>
        <v>148</v>
      </c>
      <c r="U5">
        <f>ROUNDUP((($P$30*('Client Predictions &amp; Input'!$B$31)+SUM($Q$26:$AB$26))*U$28)*'Client Predictions &amp; Input'!$B17,0)</f>
        <v>174</v>
      </c>
      <c r="V5">
        <f>ROUNDUP((($P$30*('Client Predictions &amp; Input'!$B$31)+SUM($Q$26:$AB$26))*V$28)*'Client Predictions &amp; Input'!$B17,0)</f>
        <v>171</v>
      </c>
      <c r="W5">
        <f>ROUNDUP((($P$30*('Client Predictions &amp; Input'!$B$31)+SUM($Q$26:$AB$26))*W$28)*'Client Predictions &amp; Input'!$B17,0)</f>
        <v>146</v>
      </c>
      <c r="X5">
        <f>ROUNDUP((($P$30*('Client Predictions &amp; Input'!$B$31)+SUM($Q$26:$AB$26))*X$28)*'Client Predictions &amp; Input'!$B17,0)</f>
        <v>144</v>
      </c>
      <c r="Y5">
        <f>ROUNDUP((($P$30*('Client Predictions &amp; Input'!$B$31)+SUM($Q$26:$AB$26))*Y$28)*'Client Predictions &amp; Input'!$B17,0)</f>
        <v>136</v>
      </c>
      <c r="Z5">
        <f>ROUNDUP((($P$30*('Client Predictions &amp; Input'!$B$31)+SUM($Q$26:$AB$26))*Z$28)*'Client Predictions &amp; Input'!$B17,0)</f>
        <v>138</v>
      </c>
      <c r="AA5">
        <f>ROUNDUP((($P$30*('Client Predictions &amp; Input'!$B$31)+SUM($Q$26:$AB$26))*AA$28)*'Client Predictions &amp; Input'!$B17,0)</f>
        <v>143</v>
      </c>
      <c r="AB5">
        <f>ROUNDUP((($P$30*('Client Predictions &amp; Input'!$B$31)+SUM($Q$26:$AB$26))*AB$28)*'Client Predictions &amp; Input'!$B17,0)</f>
        <v>110</v>
      </c>
      <c r="AC5">
        <f>ROUNDUP((($AB$30*('Client Predictions &amp; Input'!$B$32)+SUM($AC$26:$AN$26))*AC$28)*'Client Predictions &amp; Input'!$B17,0)</f>
        <v>322</v>
      </c>
      <c r="AD5">
        <f>ROUNDUP((($AB$30*('Client Predictions &amp; Input'!$B$32)+SUM($AC$26:$AN$26))*AD$28)*'Client Predictions &amp; Input'!$B17,0)</f>
        <v>364</v>
      </c>
      <c r="AE5">
        <f>ROUNDUP((($AB$30*('Client Predictions &amp; Input'!$B$32)+SUM($AC$26:$AN$26))*AE$28)*'Client Predictions &amp; Input'!$B17,0)</f>
        <v>446</v>
      </c>
      <c r="AF5">
        <f>ROUNDUP((($AB$30*('Client Predictions &amp; Input'!$B$32)+SUM($AC$26:$AN$26))*AF$28)*'Client Predictions &amp; Input'!$B17,0)</f>
        <v>388</v>
      </c>
      <c r="AG5">
        <f>ROUNDUP((($AB$30*('Client Predictions &amp; Input'!$B$32)+SUM($AC$26:$AN$26))*AG$28)*'Client Predictions &amp; Input'!$B17,0)</f>
        <v>457</v>
      </c>
      <c r="AH5">
        <f>ROUNDUP((($AB$30*('Client Predictions &amp; Input'!$B$32)+SUM($AC$26:$AN$26))*AH$28)*'Client Predictions &amp; Input'!$B17,0)</f>
        <v>449</v>
      </c>
      <c r="AI5">
        <f>ROUNDUP((($AB$30*('Client Predictions &amp; Input'!$B$32)+SUM($AC$26:$AN$26))*AI$28)*'Client Predictions &amp; Input'!$B17,0)</f>
        <v>382</v>
      </c>
      <c r="AJ5">
        <f>ROUNDUP((($AB$30*('Client Predictions &amp; Input'!$B$32)+SUM($AC$26:$AN$26))*AJ$28)*'Client Predictions &amp; Input'!$B17,0)</f>
        <v>378</v>
      </c>
      <c r="AK5">
        <f>ROUNDUP((($AB$30*('Client Predictions &amp; Input'!$B$32)+SUM($AC$26:$AN$26))*AK$28)*'Client Predictions &amp; Input'!$B17,0)</f>
        <v>356</v>
      </c>
      <c r="AL5">
        <f>ROUNDUP((($AB$30*('Client Predictions &amp; Input'!$B$32)+SUM($AC$26:$AN$26))*AL$28)*'Client Predictions &amp; Input'!$B17,0)</f>
        <v>362</v>
      </c>
      <c r="AM5">
        <f>ROUNDUP((($AB$30*('Client Predictions &amp; Input'!$B$32)+SUM($AC$26:$AN$26))*AM$28)*'Client Predictions &amp; Input'!$B17,0)</f>
        <v>376</v>
      </c>
      <c r="AN5">
        <f>ROUNDUP((($AB$30*('Client Predictions &amp; Input'!$B$32)+SUM($AC$26:$AN$26))*AN$28)*'Client Predictions &amp; Input'!$B17,0)</f>
        <v>288</v>
      </c>
    </row>
    <row r="6" spans="1:40">
      <c r="A6">
        <v>3</v>
      </c>
      <c r="B6" t="s">
        <v>13</v>
      </c>
      <c r="C6" s="8">
        <f>'Client Predictions &amp; Input'!B5</f>
        <v>180</v>
      </c>
      <c r="D6" s="8">
        <f>'Client Predictions &amp; Input'!C5</f>
        <v>270</v>
      </c>
      <c r="E6" s="3">
        <f>ROUNDUP(((('Client Predictions &amp; Input'!$B$29-'Client Predictions &amp; Input'!$B$30)*E$28)+'Client Predictions &amp; Input'!$B$30)*'Client Predictions &amp; Input'!B18,0)</f>
        <v>125</v>
      </c>
      <c r="F6" s="3">
        <f>ROUNDUP(('Client Predictions &amp; Input'!$B$29-'Client Predictions &amp; Input'!$B$30)*F$28*'Client Predictions &amp; Input'!$B18,0)</f>
        <v>28</v>
      </c>
      <c r="G6" s="3">
        <f>ROUNDUP(('Client Predictions &amp; Input'!$B$29-'Client Predictions &amp; Input'!$B$30)*G$28*'Client Predictions &amp; Input'!$B18,0)</f>
        <v>35</v>
      </c>
      <c r="H6" s="3">
        <f>ROUNDUP(('Client Predictions &amp; Input'!$B$29-'Client Predictions &amp; Input'!$B$30)*H$28*'Client Predictions &amp; Input'!$B18,0)</f>
        <v>30</v>
      </c>
      <c r="I6" s="3">
        <f>ROUNDUP(('Client Predictions &amp; Input'!$B$29-'Client Predictions &amp; Input'!$B$30)*I$28*'Client Predictions &amp; Input'!$B18,0)</f>
        <v>36</v>
      </c>
      <c r="J6" s="3">
        <f>ROUNDUP(('Client Predictions &amp; Input'!$B$29-'Client Predictions &amp; Input'!$B$30)*J$28*'Client Predictions &amp; Input'!$B18,0)</f>
        <v>35</v>
      </c>
      <c r="K6" s="3">
        <f>ROUNDUP(('Client Predictions &amp; Input'!$B$29-'Client Predictions &amp; Input'!$B$30)*K$28*'Client Predictions &amp; Input'!$B18,0)</f>
        <v>30</v>
      </c>
      <c r="L6" s="3">
        <f>ROUNDUP(('Client Predictions &amp; Input'!$B$29-'Client Predictions &amp; Input'!$B$30)*L$28*'Client Predictions &amp; Input'!$B18,0)</f>
        <v>29</v>
      </c>
      <c r="M6" s="3">
        <f>ROUNDUP(('Client Predictions &amp; Input'!$B$29-'Client Predictions &amp; Input'!$B$30)*M$28*'Client Predictions &amp; Input'!$B18,0)</f>
        <v>28</v>
      </c>
      <c r="N6" s="3">
        <f>ROUNDUP(('Client Predictions &amp; Input'!$B$29-'Client Predictions &amp; Input'!$B$30)*N$28*'Client Predictions &amp; Input'!$B18,0)</f>
        <v>28</v>
      </c>
      <c r="O6" s="3">
        <f>ROUNDUP(('Client Predictions &amp; Input'!$B$29-'Client Predictions &amp; Input'!$B$30)*O$28*'Client Predictions &amp; Input'!$B18,0)</f>
        <v>29</v>
      </c>
      <c r="P6" s="3">
        <f>ROUNDUP(('Client Predictions &amp; Input'!$B$29-'Client Predictions &amp; Input'!$B$30)*P$28*'Client Predictions &amp; Input'!$B18,0)</f>
        <v>23</v>
      </c>
      <c r="Q6">
        <f>ROUNDUP((($P$30*('Client Predictions &amp; Input'!$B$31)+SUM($Q$26:$AB$26))*Q$28)*'Client Predictions &amp; Input'!$B18,0)</f>
        <v>44</v>
      </c>
      <c r="R6">
        <f>ROUNDUP((($P$30*('Client Predictions &amp; Input'!$B$31)+SUM($Q$26:$AB$26))*R$28)*'Client Predictions &amp; Input'!$B18,0)</f>
        <v>50</v>
      </c>
      <c r="S6">
        <f>ROUNDUP((($P$30*('Client Predictions &amp; Input'!$B$31)+SUM($Q$26:$AB$26))*S$28)*'Client Predictions &amp; Input'!$B18,0)</f>
        <v>61</v>
      </c>
      <c r="T6">
        <f>ROUNDUP((($P$30*('Client Predictions &amp; Input'!$B$31)+SUM($Q$26:$AB$26))*T$28)*'Client Predictions &amp; Input'!$B18,0)</f>
        <v>53</v>
      </c>
      <c r="U6">
        <f>ROUNDUP((($P$30*('Client Predictions &amp; Input'!$B$31)+SUM($Q$26:$AB$26))*U$28)*'Client Predictions &amp; Input'!$B18,0)</f>
        <v>63</v>
      </c>
      <c r="V6">
        <f>ROUNDUP((($P$30*('Client Predictions &amp; Input'!$B$31)+SUM($Q$26:$AB$26))*V$28)*'Client Predictions &amp; Input'!$B18,0)</f>
        <v>61</v>
      </c>
      <c r="W6">
        <f>ROUNDUP((($P$30*('Client Predictions &amp; Input'!$B$31)+SUM($Q$26:$AB$26))*W$28)*'Client Predictions &amp; Input'!$B18,0)</f>
        <v>52</v>
      </c>
      <c r="X6">
        <f>ROUNDUP((($P$30*('Client Predictions &amp; Input'!$B$31)+SUM($Q$26:$AB$26))*X$28)*'Client Predictions &amp; Input'!$B18,0)</f>
        <v>52</v>
      </c>
      <c r="Y6">
        <f>ROUNDUP((($P$30*('Client Predictions &amp; Input'!$B$31)+SUM($Q$26:$AB$26))*Y$28)*'Client Predictions &amp; Input'!$B18,0)</f>
        <v>49</v>
      </c>
      <c r="Z6">
        <f>ROUNDUP((($P$30*('Client Predictions &amp; Input'!$B$31)+SUM($Q$26:$AB$26))*Z$28)*'Client Predictions &amp; Input'!$B18,0)</f>
        <v>50</v>
      </c>
      <c r="AA6">
        <f>ROUNDUP((($P$30*('Client Predictions &amp; Input'!$B$31)+SUM($Q$26:$AB$26))*AA$28)*'Client Predictions &amp; Input'!$B18,0)</f>
        <v>52</v>
      </c>
      <c r="AB6">
        <f>ROUNDUP((($P$30*('Client Predictions &amp; Input'!$B$31)+SUM($Q$26:$AB$26))*AB$28)*'Client Predictions &amp; Input'!$B18,0)</f>
        <v>40</v>
      </c>
      <c r="AC6">
        <f>ROUNDUP((($AB$30*('Client Predictions &amp; Input'!$B$32)+SUM($AC$26:$AN$26))*AC$28)*'Client Predictions &amp; Input'!$B18,0)</f>
        <v>115</v>
      </c>
      <c r="AD6">
        <f>ROUNDUP((($AB$30*('Client Predictions &amp; Input'!$B$32)+SUM($AC$26:$AN$26))*AD$28)*'Client Predictions &amp; Input'!$B18,0)</f>
        <v>130</v>
      </c>
      <c r="AE6">
        <f>ROUNDUP((($AB$30*('Client Predictions &amp; Input'!$B$32)+SUM($AC$26:$AN$26))*AE$28)*'Client Predictions &amp; Input'!$B18,0)</f>
        <v>160</v>
      </c>
      <c r="AF6">
        <f>ROUNDUP((($AB$30*('Client Predictions &amp; Input'!$B$32)+SUM($AC$26:$AN$26))*AF$28)*'Client Predictions &amp; Input'!$B18,0)</f>
        <v>139</v>
      </c>
      <c r="AG6">
        <f>ROUNDUP((($AB$30*('Client Predictions &amp; Input'!$B$32)+SUM($AC$26:$AN$26))*AG$28)*'Client Predictions &amp; Input'!$B18,0)</f>
        <v>164</v>
      </c>
      <c r="AH6">
        <f>ROUNDUP((($AB$30*('Client Predictions &amp; Input'!$B$32)+SUM($AC$26:$AN$26))*AH$28)*'Client Predictions &amp; Input'!$B18,0)</f>
        <v>161</v>
      </c>
      <c r="AI6">
        <f>ROUNDUP((($AB$30*('Client Predictions &amp; Input'!$B$32)+SUM($AC$26:$AN$26))*AI$28)*'Client Predictions &amp; Input'!$B18,0)</f>
        <v>137</v>
      </c>
      <c r="AJ6">
        <f>ROUNDUP((($AB$30*('Client Predictions &amp; Input'!$B$32)+SUM($AC$26:$AN$26))*AJ$28)*'Client Predictions &amp; Input'!$B18,0)</f>
        <v>135</v>
      </c>
      <c r="AK6">
        <f>ROUNDUP((($AB$30*('Client Predictions &amp; Input'!$B$32)+SUM($AC$26:$AN$26))*AK$28)*'Client Predictions &amp; Input'!$B18,0)</f>
        <v>128</v>
      </c>
      <c r="AL6">
        <f>ROUNDUP((($AB$30*('Client Predictions &amp; Input'!$B$32)+SUM($AC$26:$AN$26))*AL$28)*'Client Predictions &amp; Input'!$B18,0)</f>
        <v>130</v>
      </c>
      <c r="AM6">
        <f>ROUNDUP((($AB$30*('Client Predictions &amp; Input'!$B$32)+SUM($AC$26:$AN$26))*AM$28)*'Client Predictions &amp; Input'!$B18,0)</f>
        <v>135</v>
      </c>
      <c r="AN6">
        <f>ROUNDUP((($AB$30*('Client Predictions &amp; Input'!$B$32)+SUM($AC$26:$AN$26))*AN$28)*'Client Predictions &amp; Input'!$B18,0)</f>
        <v>103</v>
      </c>
    </row>
    <row r="7" spans="1:40">
      <c r="A7">
        <v>4</v>
      </c>
      <c r="B7" t="s">
        <v>13</v>
      </c>
      <c r="C7" s="8">
        <f>'Client Predictions &amp; Input'!B6</f>
        <v>108</v>
      </c>
      <c r="D7" s="8">
        <f>'Client Predictions &amp; Input'!C6</f>
        <v>162</v>
      </c>
      <c r="E7" s="3">
        <f>ROUNDUP(((('Client Predictions &amp; Input'!$B$29-'Client Predictions &amp; Input'!$B$30)*E$28)+'Client Predictions &amp; Input'!$B$30)*'Client Predictions &amp; Input'!B19,0)</f>
        <v>75</v>
      </c>
      <c r="F7" s="3">
        <f>ROUNDUP(('Client Predictions &amp; Input'!$B$29-'Client Predictions &amp; Input'!$B$30)*F$28*'Client Predictions &amp; Input'!$B19,0)</f>
        <v>17</v>
      </c>
      <c r="G7" s="3">
        <f>ROUNDUP(('Client Predictions &amp; Input'!$B$29-'Client Predictions &amp; Input'!$B$30)*G$28*'Client Predictions &amp; Input'!$B19,0)</f>
        <v>21</v>
      </c>
      <c r="H7" s="3">
        <f>ROUNDUP(('Client Predictions &amp; Input'!$B$29-'Client Predictions &amp; Input'!$B$30)*H$28*'Client Predictions &amp; Input'!$B19,0)</f>
        <v>18</v>
      </c>
      <c r="I7" s="3">
        <f>ROUNDUP(('Client Predictions &amp; Input'!$B$29-'Client Predictions &amp; Input'!$B$30)*I$28*'Client Predictions &amp; Input'!$B19,0)</f>
        <v>22</v>
      </c>
      <c r="J7" s="3">
        <f>ROUNDUP(('Client Predictions &amp; Input'!$B$29-'Client Predictions &amp; Input'!$B$30)*J$28*'Client Predictions &amp; Input'!$B19,0)</f>
        <v>21</v>
      </c>
      <c r="K7" s="3">
        <f>ROUNDUP(('Client Predictions &amp; Input'!$B$29-'Client Predictions &amp; Input'!$B$30)*K$28*'Client Predictions &amp; Input'!$B19,0)</f>
        <v>18</v>
      </c>
      <c r="L7" s="3">
        <f>ROUNDUP(('Client Predictions &amp; Input'!$B$29-'Client Predictions &amp; Input'!$B$30)*L$28*'Client Predictions &amp; Input'!$B19,0)</f>
        <v>18</v>
      </c>
      <c r="M7" s="3">
        <f>ROUNDUP(('Client Predictions &amp; Input'!$B$29-'Client Predictions &amp; Input'!$B$30)*M$28*'Client Predictions &amp; Input'!$B19,0)</f>
        <v>17</v>
      </c>
      <c r="N7" s="3">
        <f>ROUNDUP(('Client Predictions &amp; Input'!$B$29-'Client Predictions &amp; Input'!$B$30)*N$28*'Client Predictions &amp; Input'!$B19,0)</f>
        <v>17</v>
      </c>
      <c r="O7" s="3">
        <f>ROUNDUP(('Client Predictions &amp; Input'!$B$29-'Client Predictions &amp; Input'!$B$30)*O$28*'Client Predictions &amp; Input'!$B19,0)</f>
        <v>18</v>
      </c>
      <c r="P7" s="3">
        <f>ROUNDUP(('Client Predictions &amp; Input'!$B$29-'Client Predictions &amp; Input'!$B$30)*P$28*'Client Predictions &amp; Input'!$B19,0)</f>
        <v>14</v>
      </c>
      <c r="Q7">
        <f>ROUNDUP((($P$30*('Client Predictions &amp; Input'!$B$31)+SUM($Q$26:$AB$26))*Q$28)*'Client Predictions &amp; Input'!$B19,0)</f>
        <v>27</v>
      </c>
      <c r="R7">
        <f>ROUNDUP((($P$30*('Client Predictions &amp; Input'!$B$31)+SUM($Q$26:$AB$26))*R$28)*'Client Predictions &amp; Input'!$B19,0)</f>
        <v>30</v>
      </c>
      <c r="S7">
        <f>ROUNDUP((($P$30*('Client Predictions &amp; Input'!$B$31)+SUM($Q$26:$AB$26))*S$28)*'Client Predictions &amp; Input'!$B19,0)</f>
        <v>37</v>
      </c>
      <c r="T7">
        <f>ROUNDUP((($P$30*('Client Predictions &amp; Input'!$B$31)+SUM($Q$26:$AB$26))*T$28)*'Client Predictions &amp; Input'!$B19,0)</f>
        <v>32</v>
      </c>
      <c r="U7">
        <f>ROUNDUP((($P$30*('Client Predictions &amp; Input'!$B$31)+SUM($Q$26:$AB$26))*U$28)*'Client Predictions &amp; Input'!$B19,0)</f>
        <v>38</v>
      </c>
      <c r="V7">
        <f>ROUNDUP((($P$30*('Client Predictions &amp; Input'!$B$31)+SUM($Q$26:$AB$26))*V$28)*'Client Predictions &amp; Input'!$B19,0)</f>
        <v>37</v>
      </c>
      <c r="W7">
        <f>ROUNDUP((($P$30*('Client Predictions &amp; Input'!$B$31)+SUM($Q$26:$AB$26))*W$28)*'Client Predictions &amp; Input'!$B19,0)</f>
        <v>32</v>
      </c>
      <c r="X7">
        <f>ROUNDUP((($P$30*('Client Predictions &amp; Input'!$B$31)+SUM($Q$26:$AB$26))*X$28)*'Client Predictions &amp; Input'!$B19,0)</f>
        <v>31</v>
      </c>
      <c r="Y7">
        <f>ROUNDUP((($P$30*('Client Predictions &amp; Input'!$B$31)+SUM($Q$26:$AB$26))*Y$28)*'Client Predictions &amp; Input'!$B19,0)</f>
        <v>30</v>
      </c>
      <c r="Z7">
        <f>ROUNDUP((($P$30*('Client Predictions &amp; Input'!$B$31)+SUM($Q$26:$AB$26))*Z$28)*'Client Predictions &amp; Input'!$B19,0)</f>
        <v>30</v>
      </c>
      <c r="AA7">
        <f>ROUNDUP((($P$30*('Client Predictions &amp; Input'!$B$31)+SUM($Q$26:$AB$26))*AA$28)*'Client Predictions &amp; Input'!$B19,0)</f>
        <v>31</v>
      </c>
      <c r="AB7">
        <f>ROUNDUP((($P$30*('Client Predictions &amp; Input'!$B$31)+SUM($Q$26:$AB$26))*AB$28)*'Client Predictions &amp; Input'!$B19,0)</f>
        <v>24</v>
      </c>
      <c r="AC7">
        <f>ROUNDUP((($AB$30*('Client Predictions &amp; Input'!$B$32)+SUM($AC$26:$AN$26))*AC$28)*'Client Predictions &amp; Input'!$B19,0)</f>
        <v>69</v>
      </c>
      <c r="AD7">
        <f>ROUNDUP((($AB$30*('Client Predictions &amp; Input'!$B$32)+SUM($AC$26:$AN$26))*AD$28)*'Client Predictions &amp; Input'!$B19,0)</f>
        <v>78</v>
      </c>
      <c r="AE7">
        <f>ROUNDUP((($AB$30*('Client Predictions &amp; Input'!$B$32)+SUM($AC$26:$AN$26))*AE$28)*'Client Predictions &amp; Input'!$B19,0)</f>
        <v>96</v>
      </c>
      <c r="AF7">
        <f>ROUNDUP((($AB$30*('Client Predictions &amp; Input'!$B$32)+SUM($AC$26:$AN$26))*AF$28)*'Client Predictions &amp; Input'!$B19,0)</f>
        <v>83</v>
      </c>
      <c r="AG7">
        <f>ROUNDUP((($AB$30*('Client Predictions &amp; Input'!$B$32)+SUM($AC$26:$AN$26))*AG$28)*'Client Predictions &amp; Input'!$B19,0)</f>
        <v>98</v>
      </c>
      <c r="AH7">
        <f>ROUNDUP((($AB$30*('Client Predictions &amp; Input'!$B$32)+SUM($AC$26:$AN$26))*AH$28)*'Client Predictions &amp; Input'!$B19,0)</f>
        <v>97</v>
      </c>
      <c r="AI7">
        <f>ROUNDUP((($AB$30*('Client Predictions &amp; Input'!$B$32)+SUM($AC$26:$AN$26))*AI$28)*'Client Predictions &amp; Input'!$B19,0)</f>
        <v>82</v>
      </c>
      <c r="AJ7">
        <f>ROUNDUP((($AB$30*('Client Predictions &amp; Input'!$B$32)+SUM($AC$26:$AN$26))*AJ$28)*'Client Predictions &amp; Input'!$B19,0)</f>
        <v>81</v>
      </c>
      <c r="AK7">
        <f>ROUNDUP((($AB$30*('Client Predictions &amp; Input'!$B$32)+SUM($AC$26:$AN$26))*AK$28)*'Client Predictions &amp; Input'!$B19,0)</f>
        <v>77</v>
      </c>
      <c r="AL7">
        <f>ROUNDUP((($AB$30*('Client Predictions &amp; Input'!$B$32)+SUM($AC$26:$AN$26))*AL$28)*'Client Predictions &amp; Input'!$B19,0)</f>
        <v>78</v>
      </c>
      <c r="AM7">
        <f>ROUNDUP((($AB$30*('Client Predictions &amp; Input'!$B$32)+SUM($AC$26:$AN$26))*AM$28)*'Client Predictions &amp; Input'!$B19,0)</f>
        <v>81</v>
      </c>
      <c r="AN7">
        <f>ROUNDUP((($AB$30*('Client Predictions &amp; Input'!$B$32)+SUM($AC$26:$AN$26))*AN$28)*'Client Predictions &amp; Input'!$B19,0)</f>
        <v>62</v>
      </c>
    </row>
    <row r="8" spans="1:40">
      <c r="A8">
        <v>5</v>
      </c>
      <c r="B8" t="s">
        <v>13</v>
      </c>
      <c r="C8" s="8">
        <f>'Client Predictions &amp; Input'!B7</f>
        <v>72</v>
      </c>
      <c r="D8" s="8">
        <f>'Client Predictions &amp; Input'!C7</f>
        <v>108</v>
      </c>
      <c r="E8" s="3">
        <f>ROUNDUP(((('Client Predictions &amp; Input'!$B$29-'Client Predictions &amp; Input'!$B$30)*E$28)+'Client Predictions &amp; Input'!$B$30)*'Client Predictions &amp; Input'!B20,0)</f>
        <v>50</v>
      </c>
      <c r="F8" s="3">
        <f>ROUNDUP(('Client Predictions &amp; Input'!$B$29-'Client Predictions &amp; Input'!$B$30)*F$28*'Client Predictions &amp; Input'!$B20,0)</f>
        <v>12</v>
      </c>
      <c r="G8" s="3">
        <f>ROUNDUP(('Client Predictions &amp; Input'!$B$29-'Client Predictions &amp; Input'!$B$30)*G$28*'Client Predictions &amp; Input'!$B20,0)</f>
        <v>14</v>
      </c>
      <c r="H8" s="3">
        <f>ROUNDUP(('Client Predictions &amp; Input'!$B$29-'Client Predictions &amp; Input'!$B$30)*H$28*'Client Predictions &amp; Input'!$B20,0)</f>
        <v>12</v>
      </c>
      <c r="I8" s="3">
        <f>ROUNDUP(('Client Predictions &amp; Input'!$B$29-'Client Predictions &amp; Input'!$B$30)*I$28*'Client Predictions &amp; Input'!$B20,0)</f>
        <v>15</v>
      </c>
      <c r="J8" s="3">
        <f>ROUNDUP(('Client Predictions &amp; Input'!$B$29-'Client Predictions &amp; Input'!$B$30)*J$28*'Client Predictions &amp; Input'!$B20,0)</f>
        <v>14</v>
      </c>
      <c r="K8" s="3">
        <f>ROUNDUP(('Client Predictions &amp; Input'!$B$29-'Client Predictions &amp; Input'!$B$30)*K$28*'Client Predictions &amp; Input'!$B20,0)</f>
        <v>12</v>
      </c>
      <c r="L8" s="3">
        <f>ROUNDUP(('Client Predictions &amp; Input'!$B$29-'Client Predictions &amp; Input'!$B$30)*L$28*'Client Predictions &amp; Input'!$B20,0)</f>
        <v>12</v>
      </c>
      <c r="M8" s="3">
        <f>ROUNDUP(('Client Predictions &amp; Input'!$B$29-'Client Predictions &amp; Input'!$B$30)*M$28*'Client Predictions &amp; Input'!$B20,0)</f>
        <v>11</v>
      </c>
      <c r="N8" s="3">
        <f>ROUNDUP(('Client Predictions &amp; Input'!$B$29-'Client Predictions &amp; Input'!$B$30)*N$28*'Client Predictions &amp; Input'!$B20,0)</f>
        <v>12</v>
      </c>
      <c r="O8" s="3">
        <f>ROUNDUP(('Client Predictions &amp; Input'!$B$29-'Client Predictions &amp; Input'!$B$30)*O$28*'Client Predictions &amp; Input'!$B20,0)</f>
        <v>12</v>
      </c>
      <c r="P8" s="3">
        <f>ROUNDUP(('Client Predictions &amp; Input'!$B$29-'Client Predictions &amp; Input'!$B$30)*P$28*'Client Predictions &amp; Input'!$B20,0)</f>
        <v>9</v>
      </c>
      <c r="Q8">
        <f>ROUNDUP((($P$30*('Client Predictions &amp; Input'!$B$31)+SUM($Q$26:$AB$26))*Q$28)*'Client Predictions &amp; Input'!$B20,0)</f>
        <v>18</v>
      </c>
      <c r="R8">
        <f>ROUNDUP((($P$30*('Client Predictions &amp; Input'!$B$31)+SUM($Q$26:$AB$26))*R$28)*'Client Predictions &amp; Input'!$B20,0)</f>
        <v>20</v>
      </c>
      <c r="S8">
        <f>ROUNDUP((($P$30*('Client Predictions &amp; Input'!$B$31)+SUM($Q$26:$AB$26))*S$28)*'Client Predictions &amp; Input'!$B20,0)</f>
        <v>25</v>
      </c>
      <c r="T8">
        <f>ROUNDUP((($P$30*('Client Predictions &amp; Input'!$B$31)+SUM($Q$26:$AB$26))*T$28)*'Client Predictions &amp; Input'!$B20,0)</f>
        <v>22</v>
      </c>
      <c r="U8">
        <f>ROUNDUP((($P$30*('Client Predictions &amp; Input'!$B$31)+SUM($Q$26:$AB$26))*U$28)*'Client Predictions &amp; Input'!$B20,0)</f>
        <v>25</v>
      </c>
      <c r="V8">
        <f>ROUNDUP((($P$30*('Client Predictions &amp; Input'!$B$31)+SUM($Q$26:$AB$26))*V$28)*'Client Predictions &amp; Input'!$B20,0)</f>
        <v>25</v>
      </c>
      <c r="W8">
        <f>ROUNDUP((($P$30*('Client Predictions &amp; Input'!$B$31)+SUM($Q$26:$AB$26))*W$28)*'Client Predictions &amp; Input'!$B20,0)</f>
        <v>21</v>
      </c>
      <c r="X8">
        <f>ROUNDUP((($P$30*('Client Predictions &amp; Input'!$B$31)+SUM($Q$26:$AB$26))*X$28)*'Client Predictions &amp; Input'!$B20,0)</f>
        <v>21</v>
      </c>
      <c r="Y8">
        <f>ROUNDUP((($P$30*('Client Predictions &amp; Input'!$B$31)+SUM($Q$26:$AB$26))*Y$28)*'Client Predictions &amp; Input'!$B20,0)</f>
        <v>20</v>
      </c>
      <c r="Z8">
        <f>ROUNDUP((($P$30*('Client Predictions &amp; Input'!$B$31)+SUM($Q$26:$AB$26))*Z$28)*'Client Predictions &amp; Input'!$B20,0)</f>
        <v>20</v>
      </c>
      <c r="AA8">
        <f>ROUNDUP((($P$30*('Client Predictions &amp; Input'!$B$31)+SUM($Q$26:$AB$26))*AA$28)*'Client Predictions &amp; Input'!$B20,0)</f>
        <v>21</v>
      </c>
      <c r="AB8">
        <f>ROUNDUP((($P$30*('Client Predictions &amp; Input'!$B$31)+SUM($Q$26:$AB$26))*AB$28)*'Client Predictions &amp; Input'!$B20,0)</f>
        <v>16</v>
      </c>
      <c r="AC8">
        <f>ROUNDUP((($AB$30*('Client Predictions &amp; Input'!$B$32)+SUM($AC$26:$AN$26))*AC$28)*'Client Predictions &amp; Input'!$B20,0)</f>
        <v>46</v>
      </c>
      <c r="AD8">
        <f>ROUNDUP((($AB$30*('Client Predictions &amp; Input'!$B$32)+SUM($AC$26:$AN$26))*AD$28)*'Client Predictions &amp; Input'!$B20,0)</f>
        <v>52</v>
      </c>
      <c r="AE8">
        <f>ROUNDUP((($AB$30*('Client Predictions &amp; Input'!$B$32)+SUM($AC$26:$AN$26))*AE$28)*'Client Predictions &amp; Input'!$B20,0)</f>
        <v>64</v>
      </c>
      <c r="AF8">
        <f>ROUNDUP((($AB$30*('Client Predictions &amp; Input'!$B$32)+SUM($AC$26:$AN$26))*AF$28)*'Client Predictions &amp; Input'!$B20,0)</f>
        <v>56</v>
      </c>
      <c r="AG8">
        <f>ROUNDUP((($AB$30*('Client Predictions &amp; Input'!$B$32)+SUM($AC$26:$AN$26))*AG$28)*'Client Predictions &amp; Input'!$B20,0)</f>
        <v>66</v>
      </c>
      <c r="AH8">
        <f>ROUNDUP((($AB$30*('Client Predictions &amp; Input'!$B$32)+SUM($AC$26:$AN$26))*AH$28)*'Client Predictions &amp; Input'!$B20,0)</f>
        <v>65</v>
      </c>
      <c r="AI8">
        <f>ROUNDUP((($AB$30*('Client Predictions &amp; Input'!$B$32)+SUM($AC$26:$AN$26))*AI$28)*'Client Predictions &amp; Input'!$B20,0)</f>
        <v>55</v>
      </c>
      <c r="AJ8">
        <f>ROUNDUP((($AB$30*('Client Predictions &amp; Input'!$B$32)+SUM($AC$26:$AN$26))*AJ$28)*'Client Predictions &amp; Input'!$B20,0)</f>
        <v>54</v>
      </c>
      <c r="AK8">
        <f>ROUNDUP((($AB$30*('Client Predictions &amp; Input'!$B$32)+SUM($AC$26:$AN$26))*AK$28)*'Client Predictions &amp; Input'!$B20,0)</f>
        <v>51</v>
      </c>
      <c r="AL8">
        <f>ROUNDUP((($AB$30*('Client Predictions &amp; Input'!$B$32)+SUM($AC$26:$AN$26))*AL$28)*'Client Predictions &amp; Input'!$B20,0)</f>
        <v>52</v>
      </c>
      <c r="AM8">
        <f>ROUNDUP((($AB$30*('Client Predictions &amp; Input'!$B$32)+SUM($AC$26:$AN$26))*AM$28)*'Client Predictions &amp; Input'!$B20,0)</f>
        <v>54</v>
      </c>
      <c r="AN8">
        <f>ROUNDUP((($AB$30*('Client Predictions &amp; Input'!$B$32)+SUM($AC$26:$AN$26))*AN$28)*'Client Predictions &amp; Input'!$B20,0)</f>
        <v>42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36</v>
      </c>
      <c r="D13" s="8">
        <f>'Client Predictions &amp; Input'!C12</f>
        <v>54</v>
      </c>
      <c r="E13" s="3">
        <f>ROUNDUP(((('Client Predictions &amp; Input'!$B$29-'Client Predictions &amp; Input'!$B$30)*E$28)+'Client Predictions &amp; Input'!$B$30)*'Client Predictions &amp; Input'!B25,0)</f>
        <v>25</v>
      </c>
      <c r="F13" s="3">
        <f>ROUNDUP(('Client Predictions &amp; Input'!$B$29-'Client Predictions &amp; Input'!$B$30)*F$28*'Client Predictions &amp; Input'!$B25,0)</f>
        <v>6</v>
      </c>
      <c r="G13" s="3">
        <f>ROUNDUP(('Client Predictions &amp; Input'!$B$29-'Client Predictions &amp; Input'!$B$30)*G$28*'Client Predictions &amp; Input'!$B25,0)</f>
        <v>7</v>
      </c>
      <c r="H13" s="3">
        <f>ROUNDUP(('Client Predictions &amp; Input'!$B$29-'Client Predictions &amp; Input'!$B$30)*H$28*'Client Predictions &amp; Input'!$B25,0)</f>
        <v>6</v>
      </c>
      <c r="I13" s="3">
        <f>ROUNDUP(('Client Predictions &amp; Input'!$B$29-'Client Predictions &amp; Input'!$B$30)*I$28*'Client Predictions &amp; Input'!$B25,0)</f>
        <v>8</v>
      </c>
      <c r="J13" s="3">
        <f>ROUNDUP(('Client Predictions &amp; Input'!$B$29-'Client Predictions &amp; Input'!$B$30)*J$28*'Client Predictions &amp; Input'!$B25,0)</f>
        <v>7</v>
      </c>
      <c r="K13" s="3">
        <f>ROUNDUP(('Client Predictions &amp; Input'!$B$29-'Client Predictions &amp; Input'!$B$30)*K$28*'Client Predictions &amp; Input'!$B25,0)</f>
        <v>6</v>
      </c>
      <c r="L13" s="3">
        <f>ROUNDUP(('Client Predictions &amp; Input'!$B$29-'Client Predictions &amp; Input'!$B$30)*L$28*'Client Predictions &amp; Input'!$B25,0)</f>
        <v>6</v>
      </c>
      <c r="M13" s="3">
        <f>ROUNDUP(('Client Predictions &amp; Input'!$B$29-'Client Predictions &amp; Input'!$B$30)*M$28*'Client Predictions &amp; Input'!$B25,0)</f>
        <v>6</v>
      </c>
      <c r="N13" s="3">
        <f>ROUNDUP(('Client Predictions &amp; Input'!$B$29-'Client Predictions &amp; Input'!$B$30)*N$28*'Client Predictions &amp; Input'!$B25,0)</f>
        <v>6</v>
      </c>
      <c r="O13" s="3">
        <f>ROUNDUP(('Client Predictions &amp; Input'!$B$29-'Client Predictions &amp; Input'!$B$30)*O$28*'Client Predictions &amp; Input'!$B25,0)</f>
        <v>6</v>
      </c>
      <c r="P13" s="3">
        <f>ROUNDUP(('Client Predictions &amp; Input'!$B$29-'Client Predictions &amp; Input'!$B$30)*P$28*'Client Predictions &amp; Input'!$B25,0)</f>
        <v>5</v>
      </c>
      <c r="Q13">
        <f>ROUNDUP((($P$30*('Client Predictions &amp; Input'!$B$31)+SUM($Q$26:$AB$26))*Q$28)*'Client Predictions &amp; Input'!$B25,0)</f>
        <v>9</v>
      </c>
      <c r="R13">
        <f>ROUNDUP((($P$30*('Client Predictions &amp; Input'!$B$31)+SUM($Q$26:$AB$26))*R$28)*'Client Predictions &amp; Input'!$B25,0)</f>
        <v>10</v>
      </c>
      <c r="S13">
        <f>ROUNDUP((($P$30*('Client Predictions &amp; Input'!$B$31)+SUM($Q$26:$AB$26))*S$28)*'Client Predictions &amp; Input'!$B25,0)</f>
        <v>13</v>
      </c>
      <c r="T13">
        <f>ROUNDUP((($P$30*('Client Predictions &amp; Input'!$B$31)+SUM($Q$26:$AB$26))*T$28)*'Client Predictions &amp; Input'!$B25,0)</f>
        <v>11</v>
      </c>
      <c r="U13">
        <f>ROUNDUP((($P$30*('Client Predictions &amp; Input'!$B$31)+SUM($Q$26:$AB$26))*U$28)*'Client Predictions &amp; Input'!$B25,0)</f>
        <v>13</v>
      </c>
      <c r="V13">
        <f>ROUNDUP((($P$30*('Client Predictions &amp; Input'!$B$31)+SUM($Q$26:$AB$26))*V$28)*'Client Predictions &amp; Input'!$B25,0)</f>
        <v>13</v>
      </c>
      <c r="W13">
        <f>ROUNDUP((($P$30*('Client Predictions &amp; Input'!$B$31)+SUM($Q$26:$AB$26))*W$28)*'Client Predictions &amp; Input'!$B25,0)</f>
        <v>11</v>
      </c>
      <c r="X13">
        <f>ROUNDUP((($P$30*('Client Predictions &amp; Input'!$B$31)+SUM($Q$26:$AB$26))*X$28)*'Client Predictions &amp; Input'!$B25,0)</f>
        <v>11</v>
      </c>
      <c r="Y13">
        <f>ROUNDUP((($P$30*('Client Predictions &amp; Input'!$B$31)+SUM($Q$26:$AB$26))*Y$28)*'Client Predictions &amp; Input'!$B25,0)</f>
        <v>10</v>
      </c>
      <c r="Z13">
        <f>ROUNDUP((($P$30*('Client Predictions &amp; Input'!$B$31)+SUM($Q$26:$AB$26))*Z$28)*'Client Predictions &amp; Input'!$B25,0)</f>
        <v>10</v>
      </c>
      <c r="AA13">
        <f>ROUNDUP((($P$30*('Client Predictions &amp; Input'!$B$31)+SUM($Q$26:$AB$26))*AA$28)*'Client Predictions &amp; Input'!$B25,0)</f>
        <v>11</v>
      </c>
      <c r="AB13">
        <f>ROUNDUP((($P$30*('Client Predictions &amp; Input'!$B$31)+SUM($Q$26:$AB$26))*AB$28)*'Client Predictions &amp; Input'!$B25,0)</f>
        <v>8</v>
      </c>
      <c r="AC13">
        <f>ROUNDUP((($AB$30*('Client Predictions &amp; Input'!$B$32)+SUM($AC$26:$AN$26))*AC$28)*'Client Predictions &amp; Input'!$B25,0)</f>
        <v>23</v>
      </c>
      <c r="AD13">
        <f>ROUNDUP((($AB$30*('Client Predictions &amp; Input'!$B$32)+SUM($AC$26:$AN$26))*AD$28)*'Client Predictions &amp; Input'!$B25,0)</f>
        <v>26</v>
      </c>
      <c r="AE13">
        <f>ROUNDUP((($AB$30*('Client Predictions &amp; Input'!$B$32)+SUM($AC$26:$AN$26))*AE$28)*'Client Predictions &amp; Input'!$B25,0)</f>
        <v>32</v>
      </c>
      <c r="AF13">
        <f>ROUNDUP((($AB$30*('Client Predictions &amp; Input'!$B$32)+SUM($AC$26:$AN$26))*AF$28)*'Client Predictions &amp; Input'!$B25,0)</f>
        <v>28</v>
      </c>
      <c r="AG13">
        <f>ROUNDUP((($AB$30*('Client Predictions &amp; Input'!$B$32)+SUM($AC$26:$AN$26))*AG$28)*'Client Predictions &amp; Input'!$B25,0)</f>
        <v>33</v>
      </c>
      <c r="AH13">
        <f>ROUNDUP((($AB$30*('Client Predictions &amp; Input'!$B$32)+SUM($AC$26:$AN$26))*AH$28)*'Client Predictions &amp; Input'!$B25,0)</f>
        <v>33</v>
      </c>
      <c r="AI13">
        <f>ROUNDUP((($AB$30*('Client Predictions &amp; Input'!$B$32)+SUM($AC$26:$AN$26))*AI$28)*'Client Predictions &amp; Input'!$B25,0)</f>
        <v>28</v>
      </c>
      <c r="AJ13">
        <f>ROUNDUP((($AB$30*('Client Predictions &amp; Input'!$B$32)+SUM($AC$26:$AN$26))*AJ$28)*'Client Predictions &amp; Input'!$B25,0)</f>
        <v>27</v>
      </c>
      <c r="AK13">
        <f>ROUNDUP((($AB$30*('Client Predictions &amp; Input'!$B$32)+SUM($AC$26:$AN$26))*AK$28)*'Client Predictions &amp; Input'!$B25,0)</f>
        <v>26</v>
      </c>
      <c r="AL13">
        <f>ROUNDUP((($AB$30*('Client Predictions &amp; Input'!$B$32)+SUM($AC$26:$AN$26))*AL$28)*'Client Predictions &amp; Input'!$B25,0)</f>
        <v>26</v>
      </c>
      <c r="AM13">
        <f>ROUNDUP((($AB$30*('Client Predictions &amp; Input'!$B$32)+SUM($AC$26:$AN$26))*AM$28)*'Client Predictions &amp; Input'!$B25,0)</f>
        <v>27</v>
      </c>
      <c r="AN13">
        <f>ROUNDUP((($AB$30*('Client Predictions &amp; Input'!$B$32)+SUM($AC$26:$AN$26))*AN$28)*'Client Predictions &amp; Input'!$B25,0)</f>
        <v>21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6466</v>
      </c>
      <c r="R15">
        <f>ROUNDUP(F4*'Client Predictions &amp; Input'!$B$28,0)</f>
        <v>315</v>
      </c>
      <c r="S15">
        <f>ROUNDUP(G4*'Client Predictions &amp; Input'!$B$28,0)</f>
        <v>385</v>
      </c>
      <c r="T15">
        <f>ROUNDUP(H4*'Client Predictions &amp; Input'!$B$28,0)</f>
        <v>335</v>
      </c>
      <c r="U15">
        <f>ROUNDUP(I4*'Client Predictions &amp; Input'!$B$28,0)</f>
        <v>395</v>
      </c>
      <c r="V15">
        <f>ROUNDUP(J4*'Client Predictions &amp; Input'!$B$28,0)</f>
        <v>388</v>
      </c>
      <c r="W15">
        <f>ROUNDUP(K4*'Client Predictions &amp; Input'!$B$28,0)</f>
        <v>330</v>
      </c>
      <c r="X15">
        <f>ROUNDUP(L4*'Client Predictions &amp; Input'!$B$28,0)</f>
        <v>327</v>
      </c>
      <c r="Y15">
        <f>ROUNDUP(M4*'Client Predictions &amp; Input'!$B$28,0)</f>
        <v>308</v>
      </c>
      <c r="Z15">
        <f>ROUNDUP(N4*'Client Predictions &amp; Input'!$B$28,0)</f>
        <v>313</v>
      </c>
      <c r="AA15">
        <f>ROUNDUP(O4*'Client Predictions &amp; Input'!$B$28,0)</f>
        <v>325</v>
      </c>
      <c r="AB15">
        <f>ROUNDUP(P4*'Client Predictions &amp; Input'!$B$28,0)</f>
        <v>249</v>
      </c>
      <c r="AC15" s="4">
        <f>ROUNDUP(((Q4+Q15)*('Client Predictions &amp; Input'!$B$28)),0)</f>
        <v>5342</v>
      </c>
      <c r="AD15">
        <f>ROUNDUP(((R4+R15)*('Client Predictions &amp; Input'!$B$28)),0)</f>
        <v>792</v>
      </c>
      <c r="AE15">
        <f>ROUNDUP(((S4+S15)*('Client Predictions &amp; Input'!$B$28)),0)</f>
        <v>971</v>
      </c>
      <c r="AF15">
        <f>ROUNDUP(((T4+T15)*('Client Predictions &amp; Input'!$B$28)),0)</f>
        <v>843</v>
      </c>
      <c r="AG15">
        <f>ROUNDUP(((U4+U15)*('Client Predictions &amp; Input'!$B$28)),0)</f>
        <v>995</v>
      </c>
      <c r="AH15">
        <f>ROUNDUP(((V4+V15)*('Client Predictions &amp; Input'!$B$28)),0)</f>
        <v>978</v>
      </c>
      <c r="AI15">
        <f>ROUNDUP(((W4+W15)*('Client Predictions &amp; Input'!$B$28)),0)</f>
        <v>831</v>
      </c>
      <c r="AJ15">
        <f>ROUNDUP(((X4+X15)*('Client Predictions &amp; Input'!$B$28)),0)</f>
        <v>822</v>
      </c>
      <c r="AK15">
        <f>ROUNDUP(((Y4+Y15)*('Client Predictions &amp; Input'!$B$28)),0)</f>
        <v>776</v>
      </c>
      <c r="AL15">
        <f>ROUNDUP(((Z4+Z15)*('Client Predictions &amp; Input'!$B$28)),0)</f>
        <v>789</v>
      </c>
      <c r="AM15">
        <f>ROUNDUP(((AA4+AA15)*('Client Predictions &amp; Input'!$B$28)),0)</f>
        <v>819</v>
      </c>
      <c r="AN15">
        <f>ROUNDUP(((AB4+AB15)*('Client Predictions &amp; Input'!$B$28)),0)</f>
        <v>627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1208</v>
      </c>
      <c r="AD16">
        <f>ROUNDUP(((F5*'Client Predictions &amp; Input'!$B$28)),0)</f>
        <v>60</v>
      </c>
      <c r="AE16">
        <f>ROUNDUP(((G5*'Client Predictions &amp; Input'!$B$28)),0)</f>
        <v>72</v>
      </c>
      <c r="AF16">
        <f>ROUNDUP(((H5*'Client Predictions &amp; Input'!$B$28)),0)</f>
        <v>63</v>
      </c>
      <c r="AG16">
        <f>ROUNDUP(((I5*'Client Predictions &amp; Input'!$B$28)),0)</f>
        <v>75</v>
      </c>
      <c r="AH16">
        <f>ROUNDUP(((J5*'Client Predictions &amp; Input'!$B$28)),0)</f>
        <v>73</v>
      </c>
      <c r="AI16">
        <f>ROUNDUP(((K5*'Client Predictions &amp; Input'!$B$28)),0)</f>
        <v>62</v>
      </c>
      <c r="AJ16">
        <f>ROUNDUP(((L5*'Client Predictions &amp; Input'!$B$28)),0)</f>
        <v>62</v>
      </c>
      <c r="AK16">
        <f>ROUNDUP(((M5*'Client Predictions &amp; Input'!$B$28)),0)</f>
        <v>58</v>
      </c>
      <c r="AL16">
        <f>ROUNDUP(((N5*'Client Predictions &amp; Input'!$B$28)),0)</f>
        <v>59</v>
      </c>
      <c r="AM16">
        <f>ROUNDUP(((O5*'Client Predictions &amp; Input'!$B$28)),0)</f>
        <v>61</v>
      </c>
      <c r="AN16">
        <f>ROUNDUP(((P5*'Client Predictions &amp; Input'!$B$28)),0)</f>
        <v>47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2156</v>
      </c>
      <c r="R26">
        <f>ROUNDUP(F4*(1-'Client Predictions &amp; Input'!$B$28),0)</f>
        <v>105</v>
      </c>
      <c r="S26">
        <f>ROUNDUP(G4*(1-'Client Predictions &amp; Input'!$B$28),0)</f>
        <v>129</v>
      </c>
      <c r="T26">
        <f>ROUNDUP(H4*(1-'Client Predictions &amp; Input'!$B$28),0)</f>
        <v>112</v>
      </c>
      <c r="U26">
        <f>ROUNDUP(I4*(1-'Client Predictions &amp; Input'!$B$28),0)</f>
        <v>132</v>
      </c>
      <c r="V26">
        <f>ROUNDUP(J4*(1-'Client Predictions &amp; Input'!$B$28),0)</f>
        <v>130</v>
      </c>
      <c r="W26">
        <f>ROUNDUP(K4*(1-'Client Predictions &amp; Input'!$B$28),0)</f>
        <v>110</v>
      </c>
      <c r="X26">
        <f>ROUNDUP(L4*(1-'Client Predictions &amp; Input'!$B$28),0)</f>
        <v>109</v>
      </c>
      <c r="Y26">
        <f>ROUNDUP(M4*(1-'Client Predictions &amp; Input'!$B$28),0)</f>
        <v>103</v>
      </c>
      <c r="Z26">
        <f>ROUNDUP(N4*(1-'Client Predictions &amp; Input'!$B$28),0)</f>
        <v>105</v>
      </c>
      <c r="AA26">
        <f>ROUNDUP(O4*(1-'Client Predictions &amp; Input'!$B$28),0)</f>
        <v>109</v>
      </c>
      <c r="AB26">
        <f>ROUNDUP(P4*(1-'Client Predictions &amp; Input'!$B$28),0)</f>
        <v>83</v>
      </c>
      <c r="AC26" s="4">
        <f>ROUNDUP(((Q4+Q15)*(1-'Client Predictions &amp; Input'!$B$28))+(SUM(C5:E5)*(1-'Client Predictions &amp; Input'!$B$28)),0)</f>
        <v>2183</v>
      </c>
      <c r="AD26">
        <f>ROUNDUP(((R4+R15)*(1-'Client Predictions &amp; Input'!$B$28))+(F5)*(1-'Client Predictions &amp; Input'!$B$28),0)</f>
        <v>284</v>
      </c>
      <c r="AE26">
        <f>ROUNDUP(((S4+S15)*(1-'Client Predictions &amp; Input'!$B$28))+(G5)*(1-'Client Predictions &amp; Input'!$B$28),0)</f>
        <v>348</v>
      </c>
      <c r="AF26">
        <f>ROUNDUP(((T4+T15)*(1-'Client Predictions &amp; Input'!$B$28))+(H5)*(1-'Client Predictions &amp; Input'!$B$28),0)</f>
        <v>302</v>
      </c>
      <c r="AG26">
        <f>ROUNDUP(((U4+U15)*(1-'Client Predictions &amp; Input'!$B$28))+(I5)*(1-'Client Predictions &amp; Input'!$B$28),0)</f>
        <v>357</v>
      </c>
      <c r="AH26">
        <f>ROUNDUP(((V4+V15)*(1-'Client Predictions &amp; Input'!$B$28))+(J5)*(1-'Client Predictions &amp; Input'!$B$28),0)</f>
        <v>350</v>
      </c>
      <c r="AI26">
        <f>ROUNDUP(((W4+W15)*(1-'Client Predictions &amp; Input'!$B$28))+(K5)*(1-'Client Predictions &amp; Input'!$B$28),0)</f>
        <v>298</v>
      </c>
      <c r="AJ26">
        <f>ROUNDUP(((X4+X15)*(1-'Client Predictions &amp; Input'!$B$28))+(L5)*(1-'Client Predictions &amp; Input'!$B$28),0)</f>
        <v>295</v>
      </c>
      <c r="AK26">
        <f>ROUNDUP(((Y4+Y15)*(1-'Client Predictions &amp; Input'!$B$28))+(M5)*(1-'Client Predictions &amp; Input'!$B$28),0)</f>
        <v>278</v>
      </c>
      <c r="AL26">
        <f>ROUNDUP(((Z4+Z15)*(1-'Client Predictions &amp; Input'!$B$28))+(N5)*(1-'Client Predictions &amp; Input'!$B$28),0)</f>
        <v>283</v>
      </c>
      <c r="AM26">
        <f>ROUNDUP(((AA4+AA15)*(1-'Client Predictions &amp; Input'!$B$28))+(O5)*(1-'Client Predictions &amp; Input'!$B$28),0)</f>
        <v>294</v>
      </c>
      <c r="AN26">
        <f>ROUNDUP(((AB4+AB15)*(1-'Client Predictions &amp; Input'!$B$28))+(P5)*(1-'Client Predictions &amp; Input'!$B$28),0)</f>
        <v>225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3600</v>
      </c>
      <c r="D30">
        <f t="shared" ref="D30:AN30" si="0">C30+SUM(D4:D13)-D26</f>
        <v>9000</v>
      </c>
      <c r="E30">
        <f t="shared" si="0"/>
        <v>11496</v>
      </c>
      <c r="F30">
        <f t="shared" si="0"/>
        <v>12057</v>
      </c>
      <c r="G30">
        <f t="shared" si="0"/>
        <v>12743</v>
      </c>
      <c r="H30">
        <f t="shared" si="0"/>
        <v>13339</v>
      </c>
      <c r="I30">
        <f t="shared" si="0"/>
        <v>14045</v>
      </c>
      <c r="J30">
        <f t="shared" si="0"/>
        <v>14736</v>
      </c>
      <c r="K30">
        <f t="shared" si="0"/>
        <v>15323</v>
      </c>
      <c r="L30">
        <f t="shared" si="0"/>
        <v>15905</v>
      </c>
      <c r="M30">
        <f t="shared" si="0"/>
        <v>16454</v>
      </c>
      <c r="N30">
        <f t="shared" si="0"/>
        <v>17012</v>
      </c>
      <c r="O30">
        <f t="shared" si="0"/>
        <v>17591</v>
      </c>
      <c r="P30">
        <f t="shared" si="0"/>
        <v>18035</v>
      </c>
      <c r="Q30">
        <f t="shared" si="0"/>
        <v>16756</v>
      </c>
      <c r="R30">
        <f t="shared" si="0"/>
        <v>17641</v>
      </c>
      <c r="S30">
        <f t="shared" si="0"/>
        <v>18727</v>
      </c>
      <c r="T30">
        <f t="shared" si="0"/>
        <v>19670</v>
      </c>
      <c r="U30">
        <f t="shared" si="0"/>
        <v>20782</v>
      </c>
      <c r="V30">
        <f t="shared" si="0"/>
        <v>21874</v>
      </c>
      <c r="W30">
        <f t="shared" si="0"/>
        <v>22804</v>
      </c>
      <c r="X30">
        <f t="shared" si="0"/>
        <v>23723</v>
      </c>
      <c r="Y30">
        <f t="shared" si="0"/>
        <v>24591</v>
      </c>
      <c r="Z30">
        <f t="shared" si="0"/>
        <v>25472</v>
      </c>
      <c r="AA30">
        <f t="shared" si="0"/>
        <v>26388</v>
      </c>
      <c r="AB30">
        <f t="shared" si="0"/>
        <v>27090</v>
      </c>
      <c r="AC30">
        <f t="shared" si="0"/>
        <v>27206</v>
      </c>
      <c r="AD30">
        <f t="shared" si="0"/>
        <v>29519</v>
      </c>
      <c r="AE30">
        <f t="shared" si="0"/>
        <v>32357</v>
      </c>
      <c r="AF30">
        <f t="shared" si="0"/>
        <v>34823</v>
      </c>
      <c r="AG30">
        <f t="shared" si="0"/>
        <v>37730</v>
      </c>
      <c r="AH30">
        <f t="shared" si="0"/>
        <v>40588</v>
      </c>
      <c r="AI30">
        <f t="shared" si="0"/>
        <v>43016</v>
      </c>
      <c r="AJ30">
        <f t="shared" si="0"/>
        <v>45417</v>
      </c>
      <c r="AK30">
        <f t="shared" si="0"/>
        <v>47684</v>
      </c>
      <c r="AL30">
        <f t="shared" si="0"/>
        <v>49989</v>
      </c>
      <c r="AM30">
        <f t="shared" si="0"/>
        <v>52382</v>
      </c>
      <c r="AN30">
        <f t="shared" si="0"/>
        <v>54214</v>
      </c>
    </row>
    <row r="32" spans="1:40">
      <c r="B32" t="s">
        <v>12</v>
      </c>
      <c r="C32">
        <f t="shared" ref="C32:AN32" si="1">SUMPRODUCT(C4:C13,$A$4:$A$13)</f>
        <v>5400</v>
      </c>
      <c r="D32">
        <f t="shared" si="1"/>
        <v>8100</v>
      </c>
      <c r="E32">
        <f t="shared" si="1"/>
        <v>3746</v>
      </c>
      <c r="F32">
        <f t="shared" si="1"/>
        <v>849</v>
      </c>
      <c r="G32">
        <f t="shared" si="1"/>
        <v>1034</v>
      </c>
      <c r="H32">
        <f t="shared" si="1"/>
        <v>896</v>
      </c>
      <c r="I32">
        <f t="shared" si="1"/>
        <v>1075</v>
      </c>
      <c r="J32">
        <f t="shared" si="1"/>
        <v>1040</v>
      </c>
      <c r="K32">
        <f t="shared" si="1"/>
        <v>885</v>
      </c>
      <c r="L32">
        <f t="shared" si="1"/>
        <v>878</v>
      </c>
      <c r="M32">
        <f t="shared" si="1"/>
        <v>831</v>
      </c>
      <c r="N32">
        <f t="shared" si="1"/>
        <v>845</v>
      </c>
      <c r="O32">
        <f t="shared" si="1"/>
        <v>874</v>
      </c>
      <c r="P32">
        <f t="shared" si="1"/>
        <v>675</v>
      </c>
      <c r="Q32">
        <f t="shared" si="1"/>
        <v>1322</v>
      </c>
      <c r="R32">
        <f t="shared" si="1"/>
        <v>1489</v>
      </c>
      <c r="S32">
        <f t="shared" si="1"/>
        <v>1835</v>
      </c>
      <c r="T32">
        <f t="shared" si="1"/>
        <v>1592</v>
      </c>
      <c r="U32">
        <f t="shared" si="1"/>
        <v>1875</v>
      </c>
      <c r="V32">
        <f t="shared" si="1"/>
        <v>1843</v>
      </c>
      <c r="W32">
        <f t="shared" si="1"/>
        <v>1569</v>
      </c>
      <c r="X32">
        <f t="shared" si="1"/>
        <v>1552</v>
      </c>
      <c r="Y32">
        <f t="shared" si="1"/>
        <v>1465</v>
      </c>
      <c r="Z32">
        <f t="shared" si="1"/>
        <v>1484</v>
      </c>
      <c r="AA32">
        <f t="shared" si="1"/>
        <v>1548</v>
      </c>
      <c r="AB32">
        <f t="shared" si="1"/>
        <v>1183</v>
      </c>
      <c r="AC32">
        <f t="shared" si="1"/>
        <v>3449</v>
      </c>
      <c r="AD32">
        <f t="shared" si="1"/>
        <v>3897</v>
      </c>
      <c r="AE32">
        <f t="shared" si="1"/>
        <v>4784</v>
      </c>
      <c r="AF32">
        <f t="shared" si="1"/>
        <v>4159</v>
      </c>
      <c r="AG32">
        <f t="shared" si="1"/>
        <v>4904</v>
      </c>
      <c r="AH32">
        <f t="shared" si="1"/>
        <v>4827</v>
      </c>
      <c r="AI32">
        <f t="shared" si="1"/>
        <v>4100</v>
      </c>
      <c r="AJ32">
        <f t="shared" si="1"/>
        <v>4046</v>
      </c>
      <c r="AK32">
        <f t="shared" si="1"/>
        <v>3826</v>
      </c>
      <c r="AL32">
        <f t="shared" si="1"/>
        <v>3886</v>
      </c>
      <c r="AM32">
        <f t="shared" si="1"/>
        <v>4035</v>
      </c>
      <c r="AN32">
        <f t="shared" si="1"/>
        <v>3094</v>
      </c>
    </row>
    <row r="35" spans="2:40">
      <c r="B35" t="s">
        <v>19</v>
      </c>
      <c r="C35" s="6">
        <f>ROUNDUP(C30*'Reference Data'!$B$1,0)</f>
        <v>8208</v>
      </c>
      <c r="D35" s="6">
        <f>ROUNDUP(D30*'Reference Data'!$B$1,0)</f>
        <v>20520</v>
      </c>
      <c r="E35" s="6">
        <f>ROUNDUP(E30*'Reference Data'!$B$1,0)</f>
        <v>26211</v>
      </c>
      <c r="F35" s="6">
        <f>ROUNDUP(F30*'Reference Data'!$B$1,0)</f>
        <v>27490</v>
      </c>
      <c r="G35" s="6">
        <f>ROUNDUP(G30*'Reference Data'!$B$1,0)</f>
        <v>29055</v>
      </c>
      <c r="H35" s="6">
        <f>ROUNDUP(H30*'Reference Data'!$B$1,0)</f>
        <v>30413</v>
      </c>
      <c r="I35" s="6">
        <f>ROUNDUP(I30*'Reference Data'!$B$1,0)</f>
        <v>32023</v>
      </c>
      <c r="J35" s="6">
        <f>ROUNDUP(J30*'Reference Data'!$B$1,0)</f>
        <v>33599</v>
      </c>
      <c r="K35" s="6">
        <f>ROUNDUP(K30*'Reference Data'!$B$1,0)</f>
        <v>34937</v>
      </c>
      <c r="L35" s="6">
        <f>ROUNDUP(L30*'Reference Data'!$B$1,0)</f>
        <v>36264</v>
      </c>
      <c r="M35" s="6">
        <f>ROUNDUP(M30*'Reference Data'!$B$1,0)</f>
        <v>37516</v>
      </c>
      <c r="N35" s="6">
        <f>ROUNDUP(N30*'Reference Data'!$B$1,0)</f>
        <v>38788</v>
      </c>
      <c r="O35" s="6">
        <f>ROUNDUP(O30*'Reference Data'!$B$1,0)</f>
        <v>40108</v>
      </c>
      <c r="P35" s="6">
        <f>ROUNDUP(P30*'Reference Data'!$B$1,0)</f>
        <v>41120</v>
      </c>
      <c r="Q35" s="6">
        <f>ROUNDUP(Q30*'Reference Data'!$B$1,0)</f>
        <v>38204</v>
      </c>
      <c r="R35" s="6">
        <f>ROUNDUP(R30*'Reference Data'!$B$1,0)</f>
        <v>40222</v>
      </c>
      <c r="S35" s="6">
        <f>ROUNDUP(S30*'Reference Data'!$B$1,0)</f>
        <v>42698</v>
      </c>
      <c r="T35" s="6">
        <f>ROUNDUP(T30*'Reference Data'!$B$1,0)</f>
        <v>44848</v>
      </c>
      <c r="U35" s="6">
        <f>ROUNDUP(U30*'Reference Data'!$B$1,0)</f>
        <v>47383</v>
      </c>
      <c r="V35" s="6">
        <f>ROUNDUP(V30*'Reference Data'!$B$1,0)</f>
        <v>49873</v>
      </c>
      <c r="W35" s="6">
        <f>ROUNDUP(W30*'Reference Data'!$B$1,0)</f>
        <v>51994</v>
      </c>
      <c r="X35" s="6">
        <f>ROUNDUP(X30*'Reference Data'!$B$1,0)</f>
        <v>54089</v>
      </c>
      <c r="Y35" s="6">
        <f>ROUNDUP(Y30*'Reference Data'!$B$1,0)</f>
        <v>56068</v>
      </c>
      <c r="Z35" s="6">
        <f>ROUNDUP(Z30*'Reference Data'!$B$1,0)</f>
        <v>58077</v>
      </c>
      <c r="AA35" s="6">
        <f>ROUNDUP(AA30*'Reference Data'!$B$1,0)</f>
        <v>60165</v>
      </c>
      <c r="AB35" s="6">
        <f>ROUNDUP(AB30*'Reference Data'!$B$1,0)</f>
        <v>61766</v>
      </c>
      <c r="AC35" s="6">
        <f>ROUNDUP(AC30*'Reference Data'!$B$1,0)</f>
        <v>62030</v>
      </c>
      <c r="AD35" s="6">
        <f>ROUNDUP(AD30*'Reference Data'!$B$1,0)</f>
        <v>67304</v>
      </c>
      <c r="AE35" s="6">
        <f>ROUNDUP(AE30*'Reference Data'!$B$1,0)</f>
        <v>73774</v>
      </c>
      <c r="AF35" s="6">
        <f>ROUNDUP(AF30*'Reference Data'!$B$1,0)</f>
        <v>79397</v>
      </c>
      <c r="AG35" s="6">
        <f>ROUNDUP(AG30*'Reference Data'!$B$1,0)</f>
        <v>86025</v>
      </c>
      <c r="AH35" s="6">
        <f>ROUNDUP(AH30*'Reference Data'!$B$1,0)</f>
        <v>92541</v>
      </c>
      <c r="AI35" s="6">
        <f>ROUNDUP(AI30*'Reference Data'!$B$1,0)</f>
        <v>98077</v>
      </c>
      <c r="AJ35" s="6">
        <f>ROUNDUP(AJ30*'Reference Data'!$B$1,0)</f>
        <v>103551</v>
      </c>
      <c r="AK35" s="6">
        <f>ROUNDUP(AK30*'Reference Data'!$B$1,0)</f>
        <v>108720</v>
      </c>
      <c r="AL35" s="6">
        <f>ROUNDUP(AL30*'Reference Data'!$B$1,0)</f>
        <v>113975</v>
      </c>
      <c r="AM35" s="6">
        <f>ROUNDUP(AM30*'Reference Data'!$B$1,0)</f>
        <v>119431</v>
      </c>
      <c r="AN35" s="6">
        <f>ROUNDUP(AN30*'Reference Data'!$B$1,0)</f>
        <v>123608</v>
      </c>
    </row>
    <row r="36" spans="2:40">
      <c r="B36" t="s">
        <v>20</v>
      </c>
      <c r="C36" s="6">
        <f>ROUNDUP(C30*'Reference Data'!$B$2,0)</f>
        <v>13536</v>
      </c>
      <c r="D36" s="6">
        <f>ROUNDUP(D30*'Reference Data'!$B$2,0)</f>
        <v>33840</v>
      </c>
      <c r="E36" s="6">
        <f>ROUNDUP(E30*'Reference Data'!$B$2,0)</f>
        <v>43225</v>
      </c>
      <c r="F36" s="6">
        <f>ROUNDUP(F30*'Reference Data'!$B$2,0)</f>
        <v>45335</v>
      </c>
      <c r="G36" s="6">
        <f>ROUNDUP(G30*'Reference Data'!$B$2,0)</f>
        <v>47914</v>
      </c>
      <c r="H36" s="6">
        <f>ROUNDUP(H30*'Reference Data'!$B$2,0)</f>
        <v>50155</v>
      </c>
      <c r="I36" s="6">
        <f>ROUNDUP(I30*'Reference Data'!$B$2,0)</f>
        <v>52810</v>
      </c>
      <c r="J36" s="6">
        <f>ROUNDUP(J30*'Reference Data'!$B$2,0)</f>
        <v>55408</v>
      </c>
      <c r="K36" s="6">
        <f>ROUNDUP(K30*'Reference Data'!$B$2,0)</f>
        <v>57615</v>
      </c>
      <c r="L36" s="6">
        <f>ROUNDUP(L30*'Reference Data'!$B$2,0)</f>
        <v>59803</v>
      </c>
      <c r="M36" s="6">
        <f>ROUNDUP(M30*'Reference Data'!$B$2,0)</f>
        <v>61868</v>
      </c>
      <c r="N36" s="6">
        <f>ROUNDUP(N30*'Reference Data'!$B$2,0)</f>
        <v>63966</v>
      </c>
      <c r="O36" s="6">
        <f>ROUNDUP(O30*'Reference Data'!$B$2,0)</f>
        <v>66143</v>
      </c>
      <c r="P36" s="6">
        <f>ROUNDUP(P30*'Reference Data'!$B$2,0)</f>
        <v>67812</v>
      </c>
      <c r="Q36" s="6">
        <f>ROUNDUP(Q30*'Reference Data'!$B$2,0)</f>
        <v>63003</v>
      </c>
      <c r="R36" s="6">
        <f>ROUNDUP(R30*'Reference Data'!$B$2,0)</f>
        <v>66331</v>
      </c>
      <c r="S36" s="6">
        <f>ROUNDUP(S30*'Reference Data'!$B$2,0)</f>
        <v>70414</v>
      </c>
      <c r="T36" s="6">
        <f>ROUNDUP(T30*'Reference Data'!$B$2,0)</f>
        <v>73960</v>
      </c>
      <c r="U36" s="6">
        <f>ROUNDUP(U30*'Reference Data'!$B$2,0)</f>
        <v>78141</v>
      </c>
      <c r="V36" s="6">
        <f>ROUNDUP(V30*'Reference Data'!$B$2,0)</f>
        <v>82247</v>
      </c>
      <c r="W36" s="6">
        <f>ROUNDUP(W30*'Reference Data'!$B$2,0)</f>
        <v>85744</v>
      </c>
      <c r="X36" s="6">
        <f>ROUNDUP(X30*'Reference Data'!$B$2,0)</f>
        <v>89199</v>
      </c>
      <c r="Y36" s="6">
        <f>ROUNDUP(Y30*'Reference Data'!$B$2,0)</f>
        <v>92463</v>
      </c>
      <c r="Z36" s="6">
        <f>ROUNDUP(Z30*'Reference Data'!$B$2,0)</f>
        <v>95775</v>
      </c>
      <c r="AA36" s="6">
        <f>ROUNDUP(AA30*'Reference Data'!$B$2,0)</f>
        <v>99219</v>
      </c>
      <c r="AB36" s="6">
        <f>ROUNDUP(AB30*'Reference Data'!$B$2,0)</f>
        <v>101859</v>
      </c>
      <c r="AC36" s="6">
        <f>ROUNDUP(AC30*'Reference Data'!$B$2,0)</f>
        <v>102295</v>
      </c>
      <c r="AD36" s="6">
        <f>ROUNDUP(AD30*'Reference Data'!$B$2,0)</f>
        <v>110992</v>
      </c>
      <c r="AE36" s="6">
        <f>ROUNDUP(AE30*'Reference Data'!$B$2,0)</f>
        <v>121663</v>
      </c>
      <c r="AF36" s="6">
        <f>ROUNDUP(AF30*'Reference Data'!$B$2,0)</f>
        <v>130935</v>
      </c>
      <c r="AG36" s="6">
        <f>ROUNDUP(AG30*'Reference Data'!$B$2,0)</f>
        <v>141865</v>
      </c>
      <c r="AH36" s="6">
        <f>ROUNDUP(AH30*'Reference Data'!$B$2,0)</f>
        <v>152611</v>
      </c>
      <c r="AI36" s="6">
        <f>ROUNDUP(AI30*'Reference Data'!$B$2,0)</f>
        <v>161741</v>
      </c>
      <c r="AJ36" s="6">
        <f>ROUNDUP(AJ30*'Reference Data'!$B$2,0)</f>
        <v>170768</v>
      </c>
      <c r="AK36" s="6">
        <f>ROUNDUP(AK30*'Reference Data'!$B$2,0)</f>
        <v>179292</v>
      </c>
      <c r="AL36" s="6">
        <f>ROUNDUP(AL30*'Reference Data'!$B$2,0)</f>
        <v>187959</v>
      </c>
      <c r="AM36" s="6">
        <f>ROUNDUP(AM30*'Reference Data'!$B$2,0)</f>
        <v>196957</v>
      </c>
      <c r="AN36" s="6">
        <f>ROUNDUP(AN30*'Reference Data'!$B$2,0)</f>
        <v>203845</v>
      </c>
    </row>
    <row r="38" spans="2:40">
      <c r="B38" t="s">
        <v>16</v>
      </c>
      <c r="C38" s="6">
        <f>ROUNDUP(C30*'Reference Data'!$B$3,0)*3</f>
        <v>756000</v>
      </c>
      <c r="D38" s="6">
        <f>ROUNDUP(D30*'Reference Data'!$B$3,0)*3</f>
        <v>1890000</v>
      </c>
      <c r="E38" s="6">
        <f>ROUNDUP(E30*'Reference Data'!$B$3,0)</f>
        <v>804720</v>
      </c>
      <c r="F38" s="6">
        <f>ROUNDUP(F30*'Reference Data'!$B$3,0)</f>
        <v>843990</v>
      </c>
      <c r="G38" s="6">
        <f>ROUNDUP(G30*'Reference Data'!$B$3,0)</f>
        <v>892010</v>
      </c>
      <c r="H38" s="6">
        <f>ROUNDUP(H30*'Reference Data'!$B$3,0)</f>
        <v>933730</v>
      </c>
      <c r="I38" s="6">
        <f>ROUNDUP(I30*'Reference Data'!$B$3,0)</f>
        <v>983150</v>
      </c>
      <c r="J38" s="6">
        <f>ROUNDUP(J30*'Reference Data'!$B$3,0)</f>
        <v>1031520</v>
      </c>
      <c r="K38" s="6">
        <f>ROUNDUP(K30*'Reference Data'!$B$3,0)</f>
        <v>1072610</v>
      </c>
      <c r="L38" s="6">
        <f>ROUNDUP(L30*'Reference Data'!$B$3,0)</f>
        <v>1113350</v>
      </c>
      <c r="M38" s="6">
        <f>ROUNDUP(M30*'Reference Data'!$B$3,0)</f>
        <v>1151780</v>
      </c>
      <c r="N38" s="6">
        <f>ROUNDUP(N30*'Reference Data'!$B$3,0)</f>
        <v>1190840</v>
      </c>
      <c r="O38" s="6">
        <f>ROUNDUP(O30*'Reference Data'!$B$3,0)</f>
        <v>1231370</v>
      </c>
      <c r="P38" s="6">
        <f>ROUNDUP(P30*'Reference Data'!$B$3,0)</f>
        <v>1262450</v>
      </c>
      <c r="Q38" s="6">
        <f>ROUNDUP(Q30*'Reference Data'!$B$3,0)</f>
        <v>1172920</v>
      </c>
      <c r="R38" s="6">
        <f>ROUNDUP(R30*'Reference Data'!$B$3,0)</f>
        <v>1234870</v>
      </c>
      <c r="S38" s="6">
        <f>ROUNDUP(S30*'Reference Data'!$B$3,0)</f>
        <v>1310890</v>
      </c>
      <c r="T38" s="6">
        <f>ROUNDUP(T30*'Reference Data'!$B$3,0)</f>
        <v>1376900</v>
      </c>
      <c r="U38" s="6">
        <f>ROUNDUP(U30*'Reference Data'!$B$3,0)</f>
        <v>1454740</v>
      </c>
      <c r="V38" s="6">
        <f>ROUNDUP(V30*'Reference Data'!$B$3,0)</f>
        <v>1531180</v>
      </c>
      <c r="W38" s="6">
        <f>ROUNDUP(W30*'Reference Data'!$B$3,0)</f>
        <v>1596280</v>
      </c>
      <c r="X38" s="6">
        <f>ROUNDUP(X30*'Reference Data'!$B$3,0)</f>
        <v>1660610</v>
      </c>
      <c r="Y38" s="6">
        <f>ROUNDUP(Y30*'Reference Data'!$B$3,0)</f>
        <v>1721370</v>
      </c>
      <c r="Z38" s="6">
        <f>ROUNDUP(Z30*'Reference Data'!$B$3,0)</f>
        <v>1783040</v>
      </c>
      <c r="AA38" s="6">
        <f>ROUNDUP(AA30*'Reference Data'!$B$3,0)</f>
        <v>1847160</v>
      </c>
      <c r="AB38" s="6">
        <f>ROUNDUP(AB30*'Reference Data'!$B$3,0)</f>
        <v>1896300</v>
      </c>
      <c r="AC38" s="6">
        <f>ROUNDUP(AC30*'Reference Data'!$B$3,0)</f>
        <v>1904420</v>
      </c>
      <c r="AD38" s="6">
        <f>ROUNDUP(AD30*'Reference Data'!$B$3,0)</f>
        <v>2066330</v>
      </c>
      <c r="AE38" s="6">
        <f>ROUNDUP(AE30*'Reference Data'!$B$3,0)</f>
        <v>2264990</v>
      </c>
      <c r="AF38" s="6">
        <f>ROUNDUP(AF30*'Reference Data'!$B$3,0)</f>
        <v>2437610</v>
      </c>
      <c r="AG38" s="6">
        <f>ROUNDUP(AG30*'Reference Data'!$B$3,0)</f>
        <v>2641100</v>
      </c>
      <c r="AH38" s="6">
        <f>ROUNDUP(AH30*'Reference Data'!$B$3,0)</f>
        <v>2841160</v>
      </c>
      <c r="AI38" s="6">
        <f>ROUNDUP(AI30*'Reference Data'!$B$3,0)</f>
        <v>3011120</v>
      </c>
      <c r="AJ38" s="6">
        <f>ROUNDUP(AJ30*'Reference Data'!$B$3,0)</f>
        <v>3179190</v>
      </c>
      <c r="AK38" s="6">
        <f>ROUNDUP(AK30*'Reference Data'!$B$3,0)</f>
        <v>3337880</v>
      </c>
      <c r="AL38" s="6">
        <f>ROUNDUP(AL30*'Reference Data'!$B$3,0)</f>
        <v>3499230</v>
      </c>
      <c r="AM38" s="6">
        <f>ROUNDUP(AM30*'Reference Data'!$B$3,0)</f>
        <v>3666740</v>
      </c>
      <c r="AN38" s="6">
        <f>ROUNDUP(AN30*'Reference Data'!$B$3,0)</f>
        <v>3794980</v>
      </c>
    </row>
    <row r="39" spans="2:40">
      <c r="B39" t="s">
        <v>30</v>
      </c>
      <c r="C39" s="6">
        <f>'Reference Data'!$B$7*C38</f>
        <v>45360</v>
      </c>
      <c r="D39" s="6">
        <f>'Reference Data'!$B$7*D38</f>
        <v>113400</v>
      </c>
      <c r="E39" s="6">
        <f>'Reference Data'!$B$7*E38</f>
        <v>48283.199999999997</v>
      </c>
      <c r="F39" s="6">
        <f>'Reference Data'!$B$7*F38</f>
        <v>50639.4</v>
      </c>
      <c r="G39" s="6">
        <f>'Reference Data'!$B$7*G38</f>
        <v>53520.6</v>
      </c>
      <c r="H39" s="6">
        <f>'Reference Data'!$B$7*H38</f>
        <v>56023.799999999996</v>
      </c>
      <c r="I39" s="6">
        <f>'Reference Data'!$B$7*I38</f>
        <v>58989</v>
      </c>
      <c r="J39" s="6">
        <f>'Reference Data'!$B$7*J38</f>
        <v>61891.199999999997</v>
      </c>
      <c r="K39" s="6">
        <f>'Reference Data'!$B$7*K38</f>
        <v>64356.6</v>
      </c>
      <c r="L39" s="6">
        <f>'Reference Data'!$B$7*L38</f>
        <v>66801</v>
      </c>
      <c r="M39" s="6">
        <f>'Reference Data'!$B$7*M38</f>
        <v>69106.8</v>
      </c>
      <c r="N39" s="6">
        <f>'Reference Data'!$B$7*N38</f>
        <v>71450.399999999994</v>
      </c>
      <c r="O39" s="6">
        <f>'Reference Data'!$B$7*O38</f>
        <v>73882.2</v>
      </c>
      <c r="P39" s="6">
        <f>'Reference Data'!$B$7*P38</f>
        <v>75747</v>
      </c>
      <c r="Q39" s="6">
        <f>'Reference Data'!$B$7*Q38</f>
        <v>70375.199999999997</v>
      </c>
      <c r="R39" s="6">
        <f>'Reference Data'!$B$7*R38</f>
        <v>74092.2</v>
      </c>
      <c r="S39" s="6">
        <f>'Reference Data'!$B$7*S38</f>
        <v>78653.399999999994</v>
      </c>
      <c r="T39" s="6">
        <f>'Reference Data'!$B$7*T38</f>
        <v>82614</v>
      </c>
      <c r="U39" s="6">
        <f>'Reference Data'!$B$7*U38</f>
        <v>87284.4</v>
      </c>
      <c r="V39" s="6">
        <f>'Reference Data'!$B$7*V38</f>
        <v>91870.8</v>
      </c>
      <c r="W39" s="6">
        <f>'Reference Data'!$B$7*W38</f>
        <v>95776.8</v>
      </c>
      <c r="X39" s="6">
        <f>'Reference Data'!$B$7*X38</f>
        <v>99636.599999999991</v>
      </c>
      <c r="Y39" s="6">
        <f>'Reference Data'!$B$7*Y38</f>
        <v>103282.2</v>
      </c>
      <c r="Z39" s="6">
        <f>'Reference Data'!$B$7*Z38</f>
        <v>106982.39999999999</v>
      </c>
      <c r="AA39" s="6">
        <f>'Reference Data'!$B$7*AA38</f>
        <v>110829.59999999999</v>
      </c>
      <c r="AB39" s="6">
        <f>'Reference Data'!$B$7*AB38</f>
        <v>113778</v>
      </c>
      <c r="AC39" s="6">
        <f>'Reference Data'!$B$7*AC38</f>
        <v>114265.2</v>
      </c>
      <c r="AD39" s="6">
        <f>'Reference Data'!$B$7*AD38</f>
        <v>123979.79999999999</v>
      </c>
      <c r="AE39" s="6">
        <f>'Reference Data'!$B$7*AE38</f>
        <v>135899.4</v>
      </c>
      <c r="AF39" s="6">
        <f>'Reference Data'!$B$7*AF38</f>
        <v>146256.6</v>
      </c>
      <c r="AG39" s="6">
        <f>'Reference Data'!$B$7*AG38</f>
        <v>158466</v>
      </c>
      <c r="AH39" s="6">
        <f>'Reference Data'!$B$7*AH38</f>
        <v>170469.6</v>
      </c>
      <c r="AI39" s="6">
        <f>'Reference Data'!$B$7*AI38</f>
        <v>180667.19999999998</v>
      </c>
      <c r="AJ39" s="6">
        <f>'Reference Data'!$B$7*AJ38</f>
        <v>190751.4</v>
      </c>
      <c r="AK39" s="6">
        <f>'Reference Data'!$B$7*AK38</f>
        <v>200272.8</v>
      </c>
      <c r="AL39" s="6">
        <f>'Reference Data'!$B$7*AL38</f>
        <v>209953.8</v>
      </c>
      <c r="AM39" s="6">
        <f>'Reference Data'!$B$7*AM38</f>
        <v>220004.4</v>
      </c>
      <c r="AN39" s="6">
        <f>'Reference Data'!$B$7*AN38</f>
        <v>227698.8</v>
      </c>
    </row>
    <row r="40" spans="2:40">
      <c r="B40" t="s">
        <v>33</v>
      </c>
      <c r="C40" s="6">
        <f>C39*'Reference Data'!$B$8</f>
        <v>2268</v>
      </c>
      <c r="D40" s="6">
        <f>D39*'Reference Data'!$B$8</f>
        <v>5670</v>
      </c>
      <c r="E40" s="6">
        <f>E39*'Reference Data'!$B$8</f>
        <v>2414.16</v>
      </c>
      <c r="F40" s="6">
        <f>F39*'Reference Data'!$B$8</f>
        <v>2531.9700000000003</v>
      </c>
      <c r="G40" s="6">
        <f>G39*'Reference Data'!$B$8</f>
        <v>2676.03</v>
      </c>
      <c r="H40" s="6">
        <f>H39*'Reference Data'!$B$8</f>
        <v>2801.19</v>
      </c>
      <c r="I40" s="6">
        <f>I39*'Reference Data'!$B$8</f>
        <v>2949.4500000000003</v>
      </c>
      <c r="J40" s="6">
        <f>J39*'Reference Data'!$B$8</f>
        <v>3094.56</v>
      </c>
      <c r="K40" s="6">
        <f>K39*'Reference Data'!$B$8</f>
        <v>3217.83</v>
      </c>
      <c r="L40" s="6">
        <f>L39*'Reference Data'!$B$8</f>
        <v>3340.05</v>
      </c>
      <c r="M40" s="6">
        <f>M39*'Reference Data'!$B$8</f>
        <v>3455.34</v>
      </c>
      <c r="N40" s="6">
        <f>N39*'Reference Data'!$B$8</f>
        <v>3572.52</v>
      </c>
      <c r="O40" s="6">
        <f>O39*'Reference Data'!$B$8</f>
        <v>3694.11</v>
      </c>
      <c r="P40" s="6">
        <f>P39*'Reference Data'!$B$8</f>
        <v>3787.3500000000004</v>
      </c>
      <c r="Q40" s="6">
        <f>Q39*'Reference Data'!$B$8</f>
        <v>3518.76</v>
      </c>
      <c r="R40" s="6">
        <f>R39*'Reference Data'!$B$8</f>
        <v>3704.61</v>
      </c>
      <c r="S40" s="6">
        <f>S39*'Reference Data'!$B$8</f>
        <v>3932.67</v>
      </c>
      <c r="T40" s="6">
        <f>T39*'Reference Data'!$B$8</f>
        <v>4130.7</v>
      </c>
      <c r="U40" s="6">
        <f>U39*'Reference Data'!$B$8</f>
        <v>4364.22</v>
      </c>
      <c r="V40" s="6">
        <f>V39*'Reference Data'!$B$8</f>
        <v>4593.54</v>
      </c>
      <c r="W40" s="6">
        <f>W39*'Reference Data'!$B$8</f>
        <v>4788.84</v>
      </c>
      <c r="X40" s="6">
        <f>X39*'Reference Data'!$B$8</f>
        <v>4981.83</v>
      </c>
      <c r="Y40" s="6">
        <f>Y39*'Reference Data'!$B$8</f>
        <v>5164.1100000000006</v>
      </c>
      <c r="Z40" s="6">
        <f>Z39*'Reference Data'!$B$8</f>
        <v>5349.12</v>
      </c>
      <c r="AA40" s="6">
        <f>AA39*'Reference Data'!$B$8</f>
        <v>5541.48</v>
      </c>
      <c r="AB40" s="6">
        <f>AB39*'Reference Data'!$B$8</f>
        <v>5688.9000000000005</v>
      </c>
      <c r="AC40" s="6">
        <f>AC39*'Reference Data'!$B$8</f>
        <v>5713.26</v>
      </c>
      <c r="AD40" s="6">
        <f>AD39*'Reference Data'!$B$8</f>
        <v>6198.99</v>
      </c>
      <c r="AE40" s="6">
        <f>AE39*'Reference Data'!$B$8</f>
        <v>6794.97</v>
      </c>
      <c r="AF40" s="6">
        <f>AF39*'Reference Data'!$B$8</f>
        <v>7312.8300000000008</v>
      </c>
      <c r="AG40" s="6">
        <f>AG39*'Reference Data'!$B$8</f>
        <v>7923.3</v>
      </c>
      <c r="AH40" s="6">
        <f>AH39*'Reference Data'!$B$8</f>
        <v>8523.4800000000014</v>
      </c>
      <c r="AI40" s="6">
        <f>AI39*'Reference Data'!$B$8</f>
        <v>9033.3599999999988</v>
      </c>
      <c r="AJ40" s="6">
        <f>AJ39*'Reference Data'!$B$8</f>
        <v>9537.57</v>
      </c>
      <c r="AK40" s="6">
        <f>AK39*'Reference Data'!$B$8</f>
        <v>10013.64</v>
      </c>
      <c r="AL40" s="6">
        <f>AL39*'Reference Data'!$B$8</f>
        <v>10497.69</v>
      </c>
      <c r="AM40" s="6">
        <f>AM39*'Reference Data'!$B$8</f>
        <v>11000.220000000001</v>
      </c>
      <c r="AN40" s="6">
        <f>AN39*'Reference Data'!$B$8</f>
        <v>11384.94</v>
      </c>
    </row>
    <row r="41" spans="2:40">
      <c r="B41" t="s">
        <v>31</v>
      </c>
      <c r="C41" s="5">
        <f>C40/(5*60)</f>
        <v>7.56</v>
      </c>
      <c r="D41" s="5">
        <f t="shared" ref="D41" si="2">D40/(5*60)</f>
        <v>18.899999999999999</v>
      </c>
      <c r="E41" s="5">
        <f>E40/(5*60)</f>
        <v>8.0472000000000001</v>
      </c>
      <c r="F41" s="5">
        <f t="shared" ref="F41:AN41" si="3">F40/(5*60)</f>
        <v>8.4399000000000015</v>
      </c>
      <c r="G41" s="5">
        <f t="shared" si="3"/>
        <v>8.9201000000000015</v>
      </c>
      <c r="H41" s="5">
        <f t="shared" si="3"/>
        <v>9.3373000000000008</v>
      </c>
      <c r="I41" s="5">
        <f t="shared" si="3"/>
        <v>9.8315000000000001</v>
      </c>
      <c r="J41" s="5">
        <f t="shared" si="3"/>
        <v>10.315199999999999</v>
      </c>
      <c r="K41" s="5">
        <f t="shared" si="3"/>
        <v>10.726100000000001</v>
      </c>
      <c r="L41" s="5">
        <f t="shared" si="3"/>
        <v>11.1335</v>
      </c>
      <c r="M41" s="5">
        <f t="shared" si="3"/>
        <v>11.517800000000001</v>
      </c>
      <c r="N41" s="5">
        <f t="shared" si="3"/>
        <v>11.9084</v>
      </c>
      <c r="O41" s="5">
        <f t="shared" si="3"/>
        <v>12.313700000000001</v>
      </c>
      <c r="P41" s="5">
        <f t="shared" si="3"/>
        <v>12.624500000000001</v>
      </c>
      <c r="Q41" s="5">
        <f t="shared" si="3"/>
        <v>11.729200000000001</v>
      </c>
      <c r="R41" s="5">
        <f t="shared" si="3"/>
        <v>12.348700000000001</v>
      </c>
      <c r="S41" s="5">
        <f t="shared" si="3"/>
        <v>13.1089</v>
      </c>
      <c r="T41" s="5">
        <f t="shared" si="3"/>
        <v>13.769</v>
      </c>
      <c r="U41" s="5">
        <f t="shared" si="3"/>
        <v>14.547400000000001</v>
      </c>
      <c r="V41" s="5">
        <f t="shared" si="3"/>
        <v>15.3118</v>
      </c>
      <c r="W41" s="5">
        <f t="shared" si="3"/>
        <v>15.9628</v>
      </c>
      <c r="X41" s="5">
        <f t="shared" si="3"/>
        <v>16.606100000000001</v>
      </c>
      <c r="Y41" s="5">
        <f t="shared" si="3"/>
        <v>17.213700000000003</v>
      </c>
      <c r="Z41" s="5">
        <f t="shared" si="3"/>
        <v>17.830400000000001</v>
      </c>
      <c r="AA41" s="5">
        <f t="shared" si="3"/>
        <v>18.471599999999999</v>
      </c>
      <c r="AB41" s="5">
        <f t="shared" si="3"/>
        <v>18.963000000000001</v>
      </c>
      <c r="AC41" s="5">
        <f t="shared" si="3"/>
        <v>19.0442</v>
      </c>
      <c r="AD41" s="5">
        <f t="shared" si="3"/>
        <v>20.6633</v>
      </c>
      <c r="AE41" s="5">
        <f t="shared" si="3"/>
        <v>22.649900000000002</v>
      </c>
      <c r="AF41" s="5">
        <f t="shared" si="3"/>
        <v>24.376100000000005</v>
      </c>
      <c r="AG41" s="5">
        <f t="shared" si="3"/>
        <v>26.411000000000001</v>
      </c>
      <c r="AH41" s="5">
        <f t="shared" si="3"/>
        <v>28.411600000000004</v>
      </c>
      <c r="AI41" s="5">
        <f t="shared" si="3"/>
        <v>30.111199999999997</v>
      </c>
      <c r="AJ41" s="5">
        <f t="shared" si="3"/>
        <v>31.791899999999998</v>
      </c>
      <c r="AK41" s="5">
        <f t="shared" si="3"/>
        <v>33.378799999999998</v>
      </c>
      <c r="AL41" s="5">
        <f t="shared" si="3"/>
        <v>34.9923</v>
      </c>
      <c r="AM41" s="5">
        <f t="shared" si="3"/>
        <v>36.667400000000001</v>
      </c>
      <c r="AN41" s="5">
        <f t="shared" si="3"/>
        <v>37.949800000000003</v>
      </c>
    </row>
    <row r="42" spans="2:40">
      <c r="B42" t="s">
        <v>32</v>
      </c>
      <c r="C42" s="5">
        <f t="shared" ref="C42:D42" si="4">C38/(30*24*60*60)</f>
        <v>0.29166666666666669</v>
      </c>
      <c r="D42" s="5">
        <f t="shared" si="4"/>
        <v>0.72916666666666663</v>
      </c>
      <c r="E42" s="5">
        <f>E38/(30*24*60*60)</f>
        <v>0.31046296296296294</v>
      </c>
      <c r="F42" s="5">
        <f t="shared" ref="F42:AN42" si="5">F38/(30*24*60*60)</f>
        <v>0.3256134259259259</v>
      </c>
      <c r="G42" s="5">
        <f t="shared" si="5"/>
        <v>0.34413966049382716</v>
      </c>
      <c r="H42" s="5">
        <f t="shared" si="5"/>
        <v>0.36023533950617281</v>
      </c>
      <c r="I42" s="5">
        <f t="shared" si="5"/>
        <v>0.37930169753086418</v>
      </c>
      <c r="J42" s="5">
        <f t="shared" si="5"/>
        <v>0.39796296296296296</v>
      </c>
      <c r="K42" s="5">
        <f t="shared" si="5"/>
        <v>0.41381558641975308</v>
      </c>
      <c r="L42" s="5">
        <f t="shared" si="5"/>
        <v>0.42953317901234567</v>
      </c>
      <c r="M42" s="5">
        <f t="shared" si="5"/>
        <v>0.44435956790123454</v>
      </c>
      <c r="N42" s="5">
        <f t="shared" si="5"/>
        <v>0.45942901234567901</v>
      </c>
      <c r="O42" s="5">
        <f t="shared" si="5"/>
        <v>0.47506558641975311</v>
      </c>
      <c r="P42" s="5">
        <f t="shared" si="5"/>
        <v>0.48705632716049385</v>
      </c>
      <c r="Q42" s="5">
        <f t="shared" si="5"/>
        <v>0.45251543209876544</v>
      </c>
      <c r="R42" s="5">
        <f t="shared" si="5"/>
        <v>0.47641589506172838</v>
      </c>
      <c r="S42" s="5">
        <f t="shared" si="5"/>
        <v>0.5057445987654321</v>
      </c>
      <c r="T42" s="5">
        <f t="shared" si="5"/>
        <v>0.53121141975308639</v>
      </c>
      <c r="U42" s="5">
        <f t="shared" si="5"/>
        <v>0.56124228395061726</v>
      </c>
      <c r="V42" s="5">
        <f t="shared" si="5"/>
        <v>0.59073302469135802</v>
      </c>
      <c r="W42" s="5">
        <f t="shared" si="5"/>
        <v>0.61584876543209877</v>
      </c>
      <c r="X42" s="5">
        <f t="shared" si="5"/>
        <v>0.64066743827160488</v>
      </c>
      <c r="Y42" s="5">
        <f t="shared" si="5"/>
        <v>0.66410879629629627</v>
      </c>
      <c r="Z42" s="5">
        <f t="shared" si="5"/>
        <v>0.6879012345679012</v>
      </c>
      <c r="AA42" s="5">
        <f t="shared" si="5"/>
        <v>0.71263888888888893</v>
      </c>
      <c r="AB42" s="5">
        <f t="shared" si="5"/>
        <v>0.73159722222222223</v>
      </c>
      <c r="AC42" s="5">
        <f t="shared" si="5"/>
        <v>0.73472993827160493</v>
      </c>
      <c r="AD42" s="5">
        <f t="shared" si="5"/>
        <v>0.7971952160493827</v>
      </c>
      <c r="AE42" s="5">
        <f t="shared" si="5"/>
        <v>0.87383873456790129</v>
      </c>
      <c r="AF42" s="5">
        <f t="shared" si="5"/>
        <v>0.94043595679012348</v>
      </c>
      <c r="AG42" s="5">
        <f t="shared" si="5"/>
        <v>1.0189429012345679</v>
      </c>
      <c r="AH42" s="5">
        <f t="shared" si="5"/>
        <v>1.0961265432098766</v>
      </c>
      <c r="AI42" s="5">
        <f t="shared" si="5"/>
        <v>1.1616975308641975</v>
      </c>
      <c r="AJ42" s="5">
        <f t="shared" si="5"/>
        <v>1.2265393518518519</v>
      </c>
      <c r="AK42" s="5">
        <f t="shared" si="5"/>
        <v>1.2877623456790124</v>
      </c>
      <c r="AL42" s="5">
        <f t="shared" si="5"/>
        <v>1.3500115740740741</v>
      </c>
      <c r="AM42" s="5">
        <f t="shared" si="5"/>
        <v>1.4146373456790124</v>
      </c>
      <c r="AN42" s="5">
        <f t="shared" si="5"/>
        <v>1.4641126543209877</v>
      </c>
    </row>
    <row r="44" spans="2:40">
      <c r="B44" t="s">
        <v>18</v>
      </c>
      <c r="C44" s="6">
        <f>ROUNDUP(C30*'Reference Data'!$B$4,0)</f>
        <v>108000</v>
      </c>
      <c r="D44" s="6">
        <f>ROUNDUP(D30*'Reference Data'!$B$4,0)</f>
        <v>270000</v>
      </c>
      <c r="E44" s="6">
        <f>ROUNDUP(E30*'Reference Data'!$B$4,0)</f>
        <v>344880</v>
      </c>
      <c r="F44" s="6">
        <f>ROUNDUP(F30*'Reference Data'!$B$4,0)</f>
        <v>361710</v>
      </c>
      <c r="G44" s="6">
        <f>ROUNDUP(G30*'Reference Data'!$B$4,0)</f>
        <v>382290</v>
      </c>
      <c r="H44" s="6">
        <f>ROUNDUP(H30*'Reference Data'!$B$4,0)</f>
        <v>400170</v>
      </c>
      <c r="I44" s="6">
        <f>ROUNDUP(I30*'Reference Data'!$B$4,0)</f>
        <v>421350</v>
      </c>
      <c r="J44" s="6">
        <f>ROUNDUP(J30*'Reference Data'!$B$4,0)</f>
        <v>442080</v>
      </c>
      <c r="K44" s="6">
        <f>ROUNDUP(K30*'Reference Data'!$B$4,0)</f>
        <v>459690</v>
      </c>
      <c r="L44" s="6">
        <f>ROUNDUP(L30*'Reference Data'!$B$4,0)</f>
        <v>477150</v>
      </c>
      <c r="M44" s="6">
        <f>ROUNDUP(M30*'Reference Data'!$B$4,0)</f>
        <v>493620</v>
      </c>
      <c r="N44" s="6">
        <f>ROUNDUP(N30*'Reference Data'!$B$4,0)</f>
        <v>510360</v>
      </c>
      <c r="O44" s="6">
        <f>ROUNDUP(O30*'Reference Data'!$B$4,0)</f>
        <v>527730</v>
      </c>
      <c r="P44" s="6">
        <f>ROUNDUP(P30*'Reference Data'!$B$4,0)</f>
        <v>541050</v>
      </c>
      <c r="Q44" s="6">
        <f>ROUNDUP(Q30*'Reference Data'!$B$4,0)</f>
        <v>502680</v>
      </c>
      <c r="R44" s="6">
        <f>ROUNDUP(R30*'Reference Data'!$B$4,0)</f>
        <v>529230</v>
      </c>
      <c r="S44" s="6">
        <f>ROUNDUP(S30*'Reference Data'!$B$4,0)</f>
        <v>561810</v>
      </c>
      <c r="T44" s="6">
        <f>ROUNDUP(T30*'Reference Data'!$B$4,0)</f>
        <v>590100</v>
      </c>
      <c r="U44" s="6">
        <f>ROUNDUP(U30*'Reference Data'!$B$4,0)</f>
        <v>623460</v>
      </c>
      <c r="V44" s="6">
        <f>ROUNDUP(V30*'Reference Data'!$B$4,0)</f>
        <v>656220</v>
      </c>
      <c r="W44" s="6">
        <f>ROUNDUP(W30*'Reference Data'!$B$4,0)</f>
        <v>684120</v>
      </c>
      <c r="X44" s="6">
        <f>ROUNDUP(X30*'Reference Data'!$B$4,0)</f>
        <v>711690</v>
      </c>
      <c r="Y44" s="6">
        <f>ROUNDUP(Y30*'Reference Data'!$B$4,0)</f>
        <v>737730</v>
      </c>
      <c r="Z44" s="6">
        <f>ROUNDUP(Z30*'Reference Data'!$B$4,0)</f>
        <v>764160</v>
      </c>
      <c r="AA44" s="6">
        <f>ROUNDUP(AA30*'Reference Data'!$B$4,0)</f>
        <v>791640</v>
      </c>
      <c r="AB44" s="6">
        <f>ROUNDUP(AB30*'Reference Data'!$B$4,0)</f>
        <v>812700</v>
      </c>
      <c r="AC44" s="6">
        <f>ROUNDUP(AC30*'Reference Data'!$B$4,0)</f>
        <v>816180</v>
      </c>
      <c r="AD44" s="6">
        <f>ROUNDUP(AD30*'Reference Data'!$B$4,0)</f>
        <v>885570</v>
      </c>
      <c r="AE44" s="6">
        <f>ROUNDUP(AE30*'Reference Data'!$B$4,0)</f>
        <v>970710</v>
      </c>
      <c r="AF44" s="6">
        <f>ROUNDUP(AF30*'Reference Data'!$B$4,0)</f>
        <v>1044690</v>
      </c>
      <c r="AG44" s="6">
        <f>ROUNDUP(AG30*'Reference Data'!$B$4,0)</f>
        <v>1131900</v>
      </c>
      <c r="AH44" s="6">
        <f>ROUNDUP(AH30*'Reference Data'!$B$4,0)</f>
        <v>1217640</v>
      </c>
      <c r="AI44" s="6">
        <f>ROUNDUP(AI30*'Reference Data'!$B$4,0)</f>
        <v>1290480</v>
      </c>
      <c r="AJ44" s="6">
        <f>ROUNDUP(AJ30*'Reference Data'!$B$4,0)</f>
        <v>1362510</v>
      </c>
      <c r="AK44" s="6">
        <f>ROUNDUP(AK30*'Reference Data'!$B$4,0)</f>
        <v>1430520</v>
      </c>
      <c r="AL44" s="6">
        <f>ROUNDUP(AL30*'Reference Data'!$B$4,0)</f>
        <v>1499670</v>
      </c>
      <c r="AM44" s="6">
        <f>ROUNDUP(AM30*'Reference Data'!$B$4,0)</f>
        <v>1571460</v>
      </c>
      <c r="AN44" s="6">
        <f>ROUNDUP(AN30*'Reference Data'!$B$4,0)</f>
        <v>1626420</v>
      </c>
    </row>
    <row r="45" spans="2:40">
      <c r="B45" t="s">
        <v>34</v>
      </c>
      <c r="C45" s="6">
        <f>C44*'Reference Data'!$B$7</f>
        <v>6480</v>
      </c>
      <c r="D45" s="6">
        <f>D44*'Reference Data'!$B$7</f>
        <v>16200</v>
      </c>
      <c r="E45" s="6">
        <f>E44*'Reference Data'!$B$7</f>
        <v>20692.8</v>
      </c>
      <c r="F45" s="6">
        <f>F44*'Reference Data'!$B$7</f>
        <v>21702.6</v>
      </c>
      <c r="G45" s="6">
        <f>G44*'Reference Data'!$B$7</f>
        <v>22937.399999999998</v>
      </c>
      <c r="H45" s="6">
        <f>H44*'Reference Data'!$B$7</f>
        <v>24010.2</v>
      </c>
      <c r="I45" s="6">
        <f>I44*'Reference Data'!$B$7</f>
        <v>25281</v>
      </c>
      <c r="J45" s="6">
        <f>J44*'Reference Data'!$B$7</f>
        <v>26524.799999999999</v>
      </c>
      <c r="K45" s="6">
        <f>K44*'Reference Data'!$B$7</f>
        <v>27581.399999999998</v>
      </c>
      <c r="L45" s="6">
        <f>L44*'Reference Data'!$B$7</f>
        <v>28629</v>
      </c>
      <c r="M45" s="6">
        <f>M44*'Reference Data'!$B$7</f>
        <v>29617.199999999997</v>
      </c>
      <c r="N45" s="6">
        <f>N44*'Reference Data'!$B$7</f>
        <v>30621.599999999999</v>
      </c>
      <c r="O45" s="6">
        <f>O44*'Reference Data'!$B$7</f>
        <v>31663.8</v>
      </c>
      <c r="P45" s="6">
        <f>P44*'Reference Data'!$B$7</f>
        <v>32463</v>
      </c>
      <c r="Q45" s="6">
        <f>Q44*'Reference Data'!$B$7</f>
        <v>30160.799999999999</v>
      </c>
      <c r="R45" s="6">
        <f>R44*'Reference Data'!$B$7</f>
        <v>31753.8</v>
      </c>
      <c r="S45" s="6">
        <f>S44*'Reference Data'!$B$7</f>
        <v>33708.6</v>
      </c>
      <c r="T45" s="6">
        <f>T44*'Reference Data'!$B$7</f>
        <v>35406</v>
      </c>
      <c r="U45" s="6">
        <f>U44*'Reference Data'!$B$7</f>
        <v>37407.599999999999</v>
      </c>
      <c r="V45" s="6">
        <f>V44*'Reference Data'!$B$7</f>
        <v>39373.199999999997</v>
      </c>
      <c r="W45" s="6">
        <f>W44*'Reference Data'!$B$7</f>
        <v>41047.199999999997</v>
      </c>
      <c r="X45" s="6">
        <f>X44*'Reference Data'!$B$7</f>
        <v>42701.4</v>
      </c>
      <c r="Y45" s="6">
        <f>Y44*'Reference Data'!$B$7</f>
        <v>44263.799999999996</v>
      </c>
      <c r="Z45" s="6">
        <f>Z44*'Reference Data'!$B$7</f>
        <v>45849.599999999999</v>
      </c>
      <c r="AA45" s="6">
        <f>AA44*'Reference Data'!$B$7</f>
        <v>47498.400000000001</v>
      </c>
      <c r="AB45" s="6">
        <f>AB44*'Reference Data'!$B$7</f>
        <v>48762</v>
      </c>
      <c r="AC45" s="6">
        <f>AC44*'Reference Data'!$B$7</f>
        <v>48970.799999999996</v>
      </c>
      <c r="AD45" s="6">
        <f>AD44*'Reference Data'!$B$7</f>
        <v>53134.2</v>
      </c>
      <c r="AE45" s="6">
        <f>AE44*'Reference Data'!$B$7</f>
        <v>58242.6</v>
      </c>
      <c r="AF45" s="6">
        <f>AF44*'Reference Data'!$B$7</f>
        <v>62681.399999999994</v>
      </c>
      <c r="AG45" s="6">
        <f>AG44*'Reference Data'!$B$7</f>
        <v>67914</v>
      </c>
      <c r="AH45" s="6">
        <f>AH44*'Reference Data'!$B$7</f>
        <v>73058.399999999994</v>
      </c>
      <c r="AI45" s="6">
        <f>AI44*'Reference Data'!$B$7</f>
        <v>77428.800000000003</v>
      </c>
      <c r="AJ45" s="6">
        <f>AJ44*'Reference Data'!$B$7</f>
        <v>81750.599999999991</v>
      </c>
      <c r="AK45" s="6">
        <f>AK44*'Reference Data'!$B$7</f>
        <v>85831.2</v>
      </c>
      <c r="AL45" s="6">
        <f>AL44*'Reference Data'!$B$7</f>
        <v>89980.2</v>
      </c>
      <c r="AM45" s="6">
        <f>AM44*'Reference Data'!$B$7</f>
        <v>94287.599999999991</v>
      </c>
      <c r="AN45" s="6">
        <f>AN44*'Reference Data'!$B$7</f>
        <v>97585.2</v>
      </c>
    </row>
    <row r="46" spans="2:40">
      <c r="B46" t="s">
        <v>35</v>
      </c>
      <c r="C46" s="6">
        <f>C45*'Reference Data'!$B$8</f>
        <v>324</v>
      </c>
      <c r="D46" s="6">
        <f>D45*'Reference Data'!$B$8</f>
        <v>810</v>
      </c>
      <c r="E46" s="6">
        <f>E45*'Reference Data'!$B$8</f>
        <v>1034.6400000000001</v>
      </c>
      <c r="F46" s="6">
        <f>F45*'Reference Data'!$B$8</f>
        <v>1085.1299999999999</v>
      </c>
      <c r="G46" s="6">
        <f>G45*'Reference Data'!$B$8</f>
        <v>1146.8699999999999</v>
      </c>
      <c r="H46" s="6">
        <f>H45*'Reference Data'!$B$8</f>
        <v>1200.51</v>
      </c>
      <c r="I46" s="6">
        <f>I45*'Reference Data'!$B$8</f>
        <v>1264.0500000000002</v>
      </c>
      <c r="J46" s="6">
        <f>J45*'Reference Data'!$B$8</f>
        <v>1326.24</v>
      </c>
      <c r="K46" s="6">
        <f>K45*'Reference Data'!$B$8</f>
        <v>1379.07</v>
      </c>
      <c r="L46" s="6">
        <f>L45*'Reference Data'!$B$8</f>
        <v>1431.45</v>
      </c>
      <c r="M46" s="6">
        <f>M45*'Reference Data'!$B$8</f>
        <v>1480.86</v>
      </c>
      <c r="N46" s="6">
        <f>N45*'Reference Data'!$B$8</f>
        <v>1531.08</v>
      </c>
      <c r="O46" s="6">
        <f>O45*'Reference Data'!$B$8</f>
        <v>1583.19</v>
      </c>
      <c r="P46" s="6">
        <f>P45*'Reference Data'!$B$8</f>
        <v>1623.15</v>
      </c>
      <c r="Q46" s="6">
        <f>Q45*'Reference Data'!$B$8</f>
        <v>1508.04</v>
      </c>
      <c r="R46" s="6">
        <f>R45*'Reference Data'!$B$8</f>
        <v>1587.69</v>
      </c>
      <c r="S46" s="6">
        <f>S45*'Reference Data'!$B$8</f>
        <v>1685.43</v>
      </c>
      <c r="T46" s="6">
        <f>T45*'Reference Data'!$B$8</f>
        <v>1770.3000000000002</v>
      </c>
      <c r="U46" s="6">
        <f>U45*'Reference Data'!$B$8</f>
        <v>1870.38</v>
      </c>
      <c r="V46" s="6">
        <f>V45*'Reference Data'!$B$8</f>
        <v>1968.6599999999999</v>
      </c>
      <c r="W46" s="6">
        <f>W45*'Reference Data'!$B$8</f>
        <v>2052.36</v>
      </c>
      <c r="X46" s="6">
        <f>X45*'Reference Data'!$B$8</f>
        <v>2135.0700000000002</v>
      </c>
      <c r="Y46" s="6">
        <f>Y45*'Reference Data'!$B$8</f>
        <v>2213.19</v>
      </c>
      <c r="Z46" s="6">
        <f>Z45*'Reference Data'!$B$8</f>
        <v>2292.48</v>
      </c>
      <c r="AA46" s="6">
        <f>AA45*'Reference Data'!$B$8</f>
        <v>2374.92</v>
      </c>
      <c r="AB46" s="6">
        <f>AB45*'Reference Data'!$B$8</f>
        <v>2438.1</v>
      </c>
      <c r="AC46" s="6">
        <f>AC45*'Reference Data'!$B$8</f>
        <v>2448.54</v>
      </c>
      <c r="AD46" s="6">
        <f>AD45*'Reference Data'!$B$8</f>
        <v>2656.71</v>
      </c>
      <c r="AE46" s="6">
        <f>AE45*'Reference Data'!$B$8</f>
        <v>2912.13</v>
      </c>
      <c r="AF46" s="6">
        <f>AF45*'Reference Data'!$B$8</f>
        <v>3134.0699999999997</v>
      </c>
      <c r="AG46" s="6">
        <f>AG45*'Reference Data'!$B$8</f>
        <v>3395.7000000000003</v>
      </c>
      <c r="AH46" s="6">
        <f>AH45*'Reference Data'!$B$8</f>
        <v>3652.92</v>
      </c>
      <c r="AI46" s="6">
        <f>AI45*'Reference Data'!$B$8</f>
        <v>3871.4400000000005</v>
      </c>
      <c r="AJ46" s="6">
        <f>AJ45*'Reference Data'!$B$8</f>
        <v>4087.5299999999997</v>
      </c>
      <c r="AK46" s="6">
        <f>AK45*'Reference Data'!$B$8</f>
        <v>4291.5600000000004</v>
      </c>
      <c r="AL46" s="6">
        <f>AL45*'Reference Data'!$B$8</f>
        <v>4499.01</v>
      </c>
      <c r="AM46" s="6">
        <f>AM45*'Reference Data'!$B$8</f>
        <v>4714.38</v>
      </c>
      <c r="AN46" s="6">
        <f>AN45*'Reference Data'!$B$8</f>
        <v>4879.26</v>
      </c>
    </row>
    <row r="47" spans="2:40">
      <c r="B47" t="s">
        <v>36</v>
      </c>
      <c r="C47" s="5">
        <f t="shared" ref="C47:D47" si="6">C46/(60*5)</f>
        <v>1.08</v>
      </c>
      <c r="D47" s="5">
        <f t="shared" si="6"/>
        <v>2.7</v>
      </c>
      <c r="E47" s="5">
        <f>E46/(60*5)</f>
        <v>3.4488000000000003</v>
      </c>
      <c r="F47" s="5">
        <f t="shared" ref="F47:AN47" si="7">F46/(60*5)</f>
        <v>3.6170999999999998</v>
      </c>
      <c r="G47" s="5">
        <f t="shared" si="7"/>
        <v>3.8228999999999997</v>
      </c>
      <c r="H47" s="5">
        <f t="shared" si="7"/>
        <v>4.0016999999999996</v>
      </c>
      <c r="I47" s="5">
        <f t="shared" si="7"/>
        <v>4.2135000000000007</v>
      </c>
      <c r="J47" s="5">
        <f t="shared" si="7"/>
        <v>4.4207999999999998</v>
      </c>
      <c r="K47" s="5">
        <f t="shared" si="7"/>
        <v>4.5968999999999998</v>
      </c>
      <c r="L47" s="5">
        <f t="shared" si="7"/>
        <v>4.7715000000000005</v>
      </c>
      <c r="M47" s="5">
        <f t="shared" si="7"/>
        <v>4.9361999999999995</v>
      </c>
      <c r="N47" s="5">
        <f t="shared" si="7"/>
        <v>5.1036000000000001</v>
      </c>
      <c r="O47" s="5">
        <f t="shared" si="7"/>
        <v>5.2773000000000003</v>
      </c>
      <c r="P47" s="5">
        <f t="shared" si="7"/>
        <v>5.4104999999999999</v>
      </c>
      <c r="Q47" s="5">
        <f t="shared" si="7"/>
        <v>5.0267999999999997</v>
      </c>
      <c r="R47" s="5">
        <f t="shared" si="7"/>
        <v>5.2923</v>
      </c>
      <c r="S47" s="5">
        <f t="shared" si="7"/>
        <v>5.6181000000000001</v>
      </c>
      <c r="T47" s="5">
        <f t="shared" si="7"/>
        <v>5.9010000000000007</v>
      </c>
      <c r="U47" s="5">
        <f t="shared" si="7"/>
        <v>6.2346000000000004</v>
      </c>
      <c r="V47" s="5">
        <f t="shared" si="7"/>
        <v>6.5621999999999998</v>
      </c>
      <c r="W47" s="5">
        <f t="shared" si="7"/>
        <v>6.8412000000000006</v>
      </c>
      <c r="X47" s="5">
        <f t="shared" si="7"/>
        <v>7.1169000000000002</v>
      </c>
      <c r="Y47" s="5">
        <f t="shared" si="7"/>
        <v>7.3773</v>
      </c>
      <c r="Z47" s="5">
        <f t="shared" si="7"/>
        <v>7.6416000000000004</v>
      </c>
      <c r="AA47" s="5">
        <f t="shared" si="7"/>
        <v>7.9164000000000003</v>
      </c>
      <c r="AB47" s="5">
        <f t="shared" si="7"/>
        <v>8.1269999999999989</v>
      </c>
      <c r="AC47" s="5">
        <f t="shared" si="7"/>
        <v>8.1617999999999995</v>
      </c>
      <c r="AD47" s="5">
        <f t="shared" si="7"/>
        <v>8.8557000000000006</v>
      </c>
      <c r="AE47" s="5">
        <f t="shared" si="7"/>
        <v>9.7071000000000005</v>
      </c>
      <c r="AF47" s="5">
        <f t="shared" si="7"/>
        <v>10.446899999999999</v>
      </c>
      <c r="AG47" s="5">
        <f t="shared" si="7"/>
        <v>11.319000000000001</v>
      </c>
      <c r="AH47" s="5">
        <f t="shared" si="7"/>
        <v>12.176400000000001</v>
      </c>
      <c r="AI47" s="5">
        <f t="shared" si="7"/>
        <v>12.904800000000002</v>
      </c>
      <c r="AJ47" s="5">
        <f t="shared" si="7"/>
        <v>13.6251</v>
      </c>
      <c r="AK47" s="5">
        <f t="shared" si="7"/>
        <v>14.305200000000001</v>
      </c>
      <c r="AL47" s="5">
        <f t="shared" si="7"/>
        <v>14.996700000000001</v>
      </c>
      <c r="AM47" s="5">
        <f t="shared" si="7"/>
        <v>15.714600000000001</v>
      </c>
      <c r="AN47" s="5">
        <f t="shared" si="7"/>
        <v>16.264200000000002</v>
      </c>
    </row>
    <row r="48" spans="2:40">
      <c r="B48" t="s">
        <v>37</v>
      </c>
      <c r="C48" s="18">
        <f t="shared" ref="C48:D48" si="8">C44/(30*24*60*60)</f>
        <v>4.1666666666666664E-2</v>
      </c>
      <c r="D48" s="18">
        <f t="shared" si="8"/>
        <v>0.10416666666666667</v>
      </c>
      <c r="E48" s="5">
        <f>E44/(30*24*60*60)</f>
        <v>0.13305555555555557</v>
      </c>
      <c r="F48" s="5">
        <f t="shared" ref="F48:AN48" si="9">F44/(30*24*60*60)</f>
        <v>0.13954861111111111</v>
      </c>
      <c r="G48" s="5">
        <f t="shared" si="9"/>
        <v>0.14748842592592593</v>
      </c>
      <c r="H48" s="5">
        <f t="shared" si="9"/>
        <v>0.15438657407407408</v>
      </c>
      <c r="I48" s="5">
        <f t="shared" si="9"/>
        <v>0.16255787037037037</v>
      </c>
      <c r="J48" s="5">
        <f t="shared" si="9"/>
        <v>0.17055555555555554</v>
      </c>
      <c r="K48" s="5">
        <f t="shared" si="9"/>
        <v>0.17734953703703704</v>
      </c>
      <c r="L48" s="5">
        <f t="shared" si="9"/>
        <v>0.18408564814814815</v>
      </c>
      <c r="M48" s="5">
        <f t="shared" si="9"/>
        <v>0.19043981481481481</v>
      </c>
      <c r="N48" s="5">
        <f t="shared" si="9"/>
        <v>0.19689814814814816</v>
      </c>
      <c r="O48" s="5">
        <f t="shared" si="9"/>
        <v>0.20359953703703704</v>
      </c>
      <c r="P48" s="5">
        <f t="shared" si="9"/>
        <v>0.20873842592592592</v>
      </c>
      <c r="Q48" s="5">
        <f t="shared" si="9"/>
        <v>0.19393518518518518</v>
      </c>
      <c r="R48" s="5">
        <f t="shared" si="9"/>
        <v>0.20417824074074073</v>
      </c>
      <c r="S48" s="5">
        <f t="shared" si="9"/>
        <v>0.2167476851851852</v>
      </c>
      <c r="T48" s="5">
        <f t="shared" si="9"/>
        <v>0.22766203703703702</v>
      </c>
      <c r="U48" s="5">
        <f t="shared" si="9"/>
        <v>0.24053240740740742</v>
      </c>
      <c r="V48" s="5">
        <f t="shared" si="9"/>
        <v>0.25317129629629631</v>
      </c>
      <c r="W48" s="5">
        <f t="shared" si="9"/>
        <v>0.26393518518518516</v>
      </c>
      <c r="X48" s="5">
        <f t="shared" si="9"/>
        <v>0.27457175925925925</v>
      </c>
      <c r="Y48" s="5">
        <f t="shared" si="9"/>
        <v>0.28461805555555558</v>
      </c>
      <c r="Z48" s="5">
        <f t="shared" si="9"/>
        <v>0.29481481481481481</v>
      </c>
      <c r="AA48" s="5">
        <f t="shared" si="9"/>
        <v>0.30541666666666667</v>
      </c>
      <c r="AB48" s="5">
        <f t="shared" si="9"/>
        <v>0.31354166666666666</v>
      </c>
      <c r="AC48" s="5">
        <f t="shared" si="9"/>
        <v>0.31488425925925928</v>
      </c>
      <c r="AD48" s="5">
        <f t="shared" si="9"/>
        <v>0.34165509259259258</v>
      </c>
      <c r="AE48" s="5">
        <f t="shared" si="9"/>
        <v>0.37450231481481483</v>
      </c>
      <c r="AF48" s="5">
        <f t="shared" si="9"/>
        <v>0.40304398148148146</v>
      </c>
      <c r="AG48" s="5">
        <f t="shared" si="9"/>
        <v>0.43668981481481484</v>
      </c>
      <c r="AH48" s="5">
        <f t="shared" si="9"/>
        <v>0.46976851851851853</v>
      </c>
      <c r="AI48" s="5">
        <f t="shared" si="9"/>
        <v>0.49787037037037035</v>
      </c>
      <c r="AJ48" s="5">
        <f t="shared" si="9"/>
        <v>0.52565972222222224</v>
      </c>
      <c r="AK48" s="5">
        <f t="shared" si="9"/>
        <v>0.55189814814814819</v>
      </c>
      <c r="AL48" s="5">
        <f t="shared" si="9"/>
        <v>0.57857638888888885</v>
      </c>
      <c r="AM48" s="5">
        <f t="shared" si="9"/>
        <v>0.60627314814814814</v>
      </c>
      <c r="AN48" s="5">
        <f t="shared" si="9"/>
        <v>0.62747685185185187</v>
      </c>
    </row>
    <row r="50" spans="2:40">
      <c r="B50" t="s">
        <v>17</v>
      </c>
      <c r="C50" s="6">
        <f>ROUNDUP(C30*'Reference Data'!$B$5,0)</f>
        <v>77983200</v>
      </c>
      <c r="D50" s="6">
        <f>ROUNDUP(D30*'Reference Data'!$B$5,0)</f>
        <v>194958000</v>
      </c>
      <c r="E50" s="6">
        <f>ROUNDUP(E30*'Reference Data'!$B$5,0)</f>
        <v>249026352</v>
      </c>
      <c r="F50" s="6">
        <f>ROUNDUP(F30*'Reference Data'!$B$5,0)</f>
        <v>261178734</v>
      </c>
      <c r="G50" s="6">
        <f>ROUNDUP(G30*'Reference Data'!$B$5,0)</f>
        <v>276038866</v>
      </c>
      <c r="H50" s="6">
        <f>ROUNDUP(H30*'Reference Data'!$B$5,0)</f>
        <v>288949418</v>
      </c>
      <c r="I50" s="6">
        <f>ROUNDUP(I30*'Reference Data'!$B$5,0)</f>
        <v>304242790</v>
      </c>
      <c r="J50" s="6">
        <f>ROUNDUP(J30*'Reference Data'!$B$5,0)</f>
        <v>319211232</v>
      </c>
      <c r="K50" s="6">
        <f>ROUNDUP(K30*'Reference Data'!$B$5,0)</f>
        <v>331926826</v>
      </c>
      <c r="L50" s="6">
        <f>ROUNDUP(L30*'Reference Data'!$B$5,0)</f>
        <v>344534110</v>
      </c>
      <c r="M50" s="6">
        <f>ROUNDUP(M30*'Reference Data'!$B$5,0)</f>
        <v>356426548</v>
      </c>
      <c r="N50" s="6">
        <f>ROUNDUP(N30*'Reference Data'!$B$5,0)</f>
        <v>368513944</v>
      </c>
      <c r="O50" s="6">
        <f>ROUNDUP(O30*'Reference Data'!$B$5,0)</f>
        <v>381056242</v>
      </c>
      <c r="P50" s="6">
        <f>ROUNDUP(P30*'Reference Data'!$B$5,0)</f>
        <v>390674170</v>
      </c>
      <c r="Q50" s="6">
        <f>ROUNDUP(Q30*'Reference Data'!$B$5,0)</f>
        <v>362968472</v>
      </c>
      <c r="R50" s="6">
        <f>ROUNDUP(R30*'Reference Data'!$B$5,0)</f>
        <v>382139342</v>
      </c>
      <c r="S50" s="6">
        <f>ROUNDUP(S30*'Reference Data'!$B$5,0)</f>
        <v>405664274</v>
      </c>
      <c r="T50" s="6">
        <f>ROUNDUP(T30*'Reference Data'!$B$5,0)</f>
        <v>426091540</v>
      </c>
      <c r="U50" s="6">
        <f>ROUNDUP(U30*'Reference Data'!$B$5,0)</f>
        <v>450179684</v>
      </c>
      <c r="V50" s="6">
        <f>ROUNDUP(V30*'Reference Data'!$B$5,0)</f>
        <v>473834588</v>
      </c>
      <c r="W50" s="6">
        <f>ROUNDUP(W30*'Reference Data'!$B$5,0)</f>
        <v>493980248</v>
      </c>
      <c r="X50" s="6">
        <f>ROUNDUP(X30*'Reference Data'!$B$5,0)</f>
        <v>513887626</v>
      </c>
      <c r="Y50" s="6">
        <f>ROUNDUP(Y30*'Reference Data'!$B$5,0)</f>
        <v>532690242</v>
      </c>
      <c r="Z50" s="6">
        <f>ROUNDUP(Z30*'Reference Data'!$B$5,0)</f>
        <v>551774464</v>
      </c>
      <c r="AA50" s="6">
        <f>ROUNDUP(AA30*'Reference Data'!$B$5,0)</f>
        <v>571616856</v>
      </c>
      <c r="AB50" s="6">
        <f>ROUNDUP(AB30*'Reference Data'!$B$5,0)</f>
        <v>586823580</v>
      </c>
      <c r="AC50" s="6">
        <f>ROUNDUP(AC30*'Reference Data'!$B$5,0)</f>
        <v>589336372</v>
      </c>
      <c r="AD50" s="6">
        <f>ROUNDUP(AD30*'Reference Data'!$B$5,0)</f>
        <v>639440578</v>
      </c>
      <c r="AE50" s="6">
        <f>ROUNDUP(AE30*'Reference Data'!$B$5,0)</f>
        <v>700917334</v>
      </c>
      <c r="AF50" s="6">
        <f>ROUNDUP(AF30*'Reference Data'!$B$5,0)</f>
        <v>754335826</v>
      </c>
      <c r="AG50" s="6">
        <f>ROUNDUP(AG30*'Reference Data'!$B$5,0)</f>
        <v>817307260</v>
      </c>
      <c r="AH50" s="6">
        <f>ROUNDUP(AH30*'Reference Data'!$B$5,0)</f>
        <v>879217256</v>
      </c>
      <c r="AI50" s="6">
        <f>ROUNDUP(AI30*'Reference Data'!$B$5,0)</f>
        <v>931812592</v>
      </c>
      <c r="AJ50" s="6">
        <f>ROUNDUP(AJ30*'Reference Data'!$B$5,0)</f>
        <v>983823054</v>
      </c>
      <c r="AK50" s="6">
        <f>ROUNDUP(AK30*'Reference Data'!$B$5,0)</f>
        <v>1032930808</v>
      </c>
      <c r="AL50" s="6">
        <f>ROUNDUP(AL30*'Reference Data'!$B$5,0)</f>
        <v>1082861718</v>
      </c>
      <c r="AM50" s="6">
        <f>ROUNDUP(AM30*'Reference Data'!$B$5,0)</f>
        <v>1134698884</v>
      </c>
      <c r="AN50" s="6">
        <f>ROUNDUP(AN30*'Reference Data'!$B$5,0)</f>
        <v>1174383668</v>
      </c>
    </row>
    <row r="51" spans="2:40">
      <c r="B51" t="s">
        <v>41</v>
      </c>
      <c r="C51" s="6">
        <f>C50*'Reference Data'!$B$9</f>
        <v>3119328</v>
      </c>
      <c r="D51" s="6">
        <f>D50*'Reference Data'!$B$9</f>
        <v>7798320</v>
      </c>
      <c r="E51" s="6">
        <f>E50*'Reference Data'!$B$9</f>
        <v>9961054.0800000001</v>
      </c>
      <c r="F51" s="6">
        <f>F50*'Reference Data'!$B$9</f>
        <v>10447149.359999999</v>
      </c>
      <c r="G51" s="6">
        <f>G50*'Reference Data'!$B$9</f>
        <v>11041554.640000001</v>
      </c>
      <c r="H51" s="6">
        <f>H50*'Reference Data'!$B$9</f>
        <v>11557976.720000001</v>
      </c>
      <c r="I51" s="6">
        <f>I50*'Reference Data'!$B$9</f>
        <v>12169711.6</v>
      </c>
      <c r="J51" s="6">
        <f>J50*'Reference Data'!$B$9</f>
        <v>12768449.280000001</v>
      </c>
      <c r="K51" s="6">
        <f>K50*'Reference Data'!$B$9</f>
        <v>13277073.040000001</v>
      </c>
      <c r="L51" s="6">
        <f>L50*'Reference Data'!$B$9</f>
        <v>13781364.4</v>
      </c>
      <c r="M51" s="6">
        <f>M50*'Reference Data'!$B$9</f>
        <v>14257061.92</v>
      </c>
      <c r="N51" s="6">
        <f>N50*'Reference Data'!$B$9</f>
        <v>14740557.76</v>
      </c>
      <c r="O51" s="6">
        <f>O50*'Reference Data'!$B$9</f>
        <v>15242249.68</v>
      </c>
      <c r="P51" s="6">
        <f>P50*'Reference Data'!$B$9</f>
        <v>15626966.800000001</v>
      </c>
      <c r="Q51" s="6">
        <f>Q50*'Reference Data'!$B$9</f>
        <v>14518738.880000001</v>
      </c>
      <c r="R51" s="6">
        <f>R50*'Reference Data'!$B$9</f>
        <v>15285573.68</v>
      </c>
      <c r="S51" s="6">
        <f>S50*'Reference Data'!$B$9</f>
        <v>16226570.960000001</v>
      </c>
      <c r="T51" s="6">
        <f>T50*'Reference Data'!$B$9</f>
        <v>17043661.600000001</v>
      </c>
      <c r="U51" s="6">
        <f>U50*'Reference Data'!$B$9</f>
        <v>18007187.359999999</v>
      </c>
      <c r="V51" s="6">
        <f>V50*'Reference Data'!$B$9</f>
        <v>18953383.52</v>
      </c>
      <c r="W51" s="6">
        <f>W50*'Reference Data'!$B$9</f>
        <v>19759209.920000002</v>
      </c>
      <c r="X51" s="6">
        <f>X50*'Reference Data'!$B$9</f>
        <v>20555505.039999999</v>
      </c>
      <c r="Y51" s="6">
        <f>Y50*'Reference Data'!$B$9</f>
        <v>21307609.68</v>
      </c>
      <c r="Z51" s="6">
        <f>Z50*'Reference Data'!$B$9</f>
        <v>22070978.559999999</v>
      </c>
      <c r="AA51" s="6">
        <f>AA50*'Reference Data'!$B$9</f>
        <v>22864674.240000002</v>
      </c>
      <c r="AB51" s="6">
        <f>AB50*'Reference Data'!$B$9</f>
        <v>23472943.199999999</v>
      </c>
      <c r="AC51" s="6">
        <f>AC50*'Reference Data'!$B$9</f>
        <v>23573454.879999999</v>
      </c>
      <c r="AD51" s="6">
        <f>AD50*'Reference Data'!$B$9</f>
        <v>25577623.120000001</v>
      </c>
      <c r="AE51" s="6">
        <f>AE50*'Reference Data'!$B$9</f>
        <v>28036693.359999999</v>
      </c>
      <c r="AF51" s="6">
        <f>AF50*'Reference Data'!$B$9</f>
        <v>30173433.039999999</v>
      </c>
      <c r="AG51" s="6">
        <f>AG50*'Reference Data'!$B$9</f>
        <v>32692290.400000002</v>
      </c>
      <c r="AH51" s="6">
        <f>AH50*'Reference Data'!$B$9</f>
        <v>35168690.240000002</v>
      </c>
      <c r="AI51" s="6">
        <f>AI50*'Reference Data'!$B$9</f>
        <v>37272503.68</v>
      </c>
      <c r="AJ51" s="6">
        <f>AJ50*'Reference Data'!$B$9</f>
        <v>39352922.160000004</v>
      </c>
      <c r="AK51" s="6">
        <f>AK50*'Reference Data'!$B$9</f>
        <v>41317232.32</v>
      </c>
      <c r="AL51" s="6">
        <f>AL50*'Reference Data'!$B$9</f>
        <v>43314468.719999999</v>
      </c>
      <c r="AM51" s="6">
        <f>AM50*'Reference Data'!$B$9</f>
        <v>45387955.359999999</v>
      </c>
      <c r="AN51" s="6">
        <f>AN50*'Reference Data'!$B$9</f>
        <v>46975346.719999999</v>
      </c>
    </row>
    <row r="52" spans="2:40">
      <c r="B52" t="s">
        <v>40</v>
      </c>
      <c r="C52" s="6">
        <f>C51*'Reference Data'!$B$10</f>
        <v>12477.312</v>
      </c>
      <c r="D52" s="6">
        <f>D51*'Reference Data'!$B$10</f>
        <v>31193.279999999999</v>
      </c>
      <c r="E52" s="6">
        <f>E51*'Reference Data'!$B$10</f>
        <v>39844.21632</v>
      </c>
      <c r="F52" s="6">
        <f>F51*'Reference Data'!$B$10</f>
        <v>41788.597439999998</v>
      </c>
      <c r="G52" s="6">
        <f>G51*'Reference Data'!$B$10</f>
        <v>44166.218560000001</v>
      </c>
      <c r="H52" s="6">
        <f>H51*'Reference Data'!$B$10</f>
        <v>46231.906880000002</v>
      </c>
      <c r="I52" s="6">
        <f>I51*'Reference Data'!$B$10</f>
        <v>48678.846400000002</v>
      </c>
      <c r="J52" s="6">
        <f>J51*'Reference Data'!$B$10</f>
        <v>51073.797120000003</v>
      </c>
      <c r="K52" s="6">
        <f>K51*'Reference Data'!$B$10</f>
        <v>53108.292160000005</v>
      </c>
      <c r="L52" s="6">
        <f>L51*'Reference Data'!$B$10</f>
        <v>55125.457600000002</v>
      </c>
      <c r="M52" s="6">
        <f>M51*'Reference Data'!$B$10</f>
        <v>57028.24768</v>
      </c>
      <c r="N52" s="6">
        <f>N51*'Reference Data'!$B$10</f>
        <v>58962.231039999999</v>
      </c>
      <c r="O52" s="6">
        <f>O51*'Reference Data'!$B$10</f>
        <v>60968.998720000003</v>
      </c>
      <c r="P52" s="6">
        <f>P51*'Reference Data'!$B$10</f>
        <v>62507.867200000008</v>
      </c>
      <c r="Q52" s="6">
        <f>Q51*'Reference Data'!$B$10</f>
        <v>58074.955520000003</v>
      </c>
      <c r="R52" s="6">
        <f>R51*'Reference Data'!$B$10</f>
        <v>61142.294719999998</v>
      </c>
      <c r="S52" s="6">
        <f>S51*'Reference Data'!$B$10</f>
        <v>64906.283840000004</v>
      </c>
      <c r="T52" s="6">
        <f>T51*'Reference Data'!$B$10</f>
        <v>68174.646400000012</v>
      </c>
      <c r="U52" s="6">
        <f>U51*'Reference Data'!$B$10</f>
        <v>72028.74944</v>
      </c>
      <c r="V52" s="6">
        <f>V51*'Reference Data'!$B$10</f>
        <v>75813.534079999998</v>
      </c>
      <c r="W52" s="6">
        <f>W51*'Reference Data'!$B$10</f>
        <v>79036.839680000005</v>
      </c>
      <c r="X52" s="6">
        <f>X51*'Reference Data'!$B$10</f>
        <v>82222.02016</v>
      </c>
      <c r="Y52" s="6">
        <f>Y51*'Reference Data'!$B$10</f>
        <v>85230.438720000006</v>
      </c>
      <c r="Z52" s="6">
        <f>Z51*'Reference Data'!$B$10</f>
        <v>88283.914239999998</v>
      </c>
      <c r="AA52" s="6">
        <f>AA51*'Reference Data'!$B$10</f>
        <v>91458.696960000016</v>
      </c>
      <c r="AB52" s="6">
        <f>AB51*'Reference Data'!$B$10</f>
        <v>93891.772800000006</v>
      </c>
      <c r="AC52" s="6">
        <f>AC51*'Reference Data'!$B$10</f>
        <v>94293.819520000005</v>
      </c>
      <c r="AD52" s="6">
        <f>AD51*'Reference Data'!$B$10</f>
        <v>102310.49248</v>
      </c>
      <c r="AE52" s="6">
        <f>AE51*'Reference Data'!$B$10</f>
        <v>112146.77344</v>
      </c>
      <c r="AF52" s="6">
        <f>AF51*'Reference Data'!$B$10</f>
        <v>120693.73216</v>
      </c>
      <c r="AG52" s="6">
        <f>AG51*'Reference Data'!$B$10</f>
        <v>130769.16160000001</v>
      </c>
      <c r="AH52" s="6">
        <f>AH51*'Reference Data'!$B$10</f>
        <v>140674.76096000001</v>
      </c>
      <c r="AI52" s="6">
        <f>AI51*'Reference Data'!$B$10</f>
        <v>149090.01472000001</v>
      </c>
      <c r="AJ52" s="6">
        <f>AJ51*'Reference Data'!$B$10</f>
        <v>157411.68864000001</v>
      </c>
      <c r="AK52" s="6">
        <f>AK51*'Reference Data'!$B$10</f>
        <v>165268.92928000001</v>
      </c>
      <c r="AL52" s="6">
        <f>AL51*'Reference Data'!$B$10</f>
        <v>173257.87487999999</v>
      </c>
      <c r="AM52" s="6">
        <f>AM51*'Reference Data'!$B$10</f>
        <v>181551.82144</v>
      </c>
      <c r="AN52" s="6">
        <f>AN51*'Reference Data'!$B$10</f>
        <v>187901.38688000001</v>
      </c>
    </row>
    <row r="53" spans="2:40">
      <c r="B53" t="s">
        <v>38</v>
      </c>
      <c r="C53" s="5">
        <f>C52/(5*60)</f>
        <v>41.59104</v>
      </c>
      <c r="D53" s="5">
        <f t="shared" ref="D53:AN53" si="10">D52/(5*60)</f>
        <v>103.9776</v>
      </c>
      <c r="E53" s="5">
        <f t="shared" si="10"/>
        <v>132.8140544</v>
      </c>
      <c r="F53" s="5">
        <f t="shared" si="10"/>
        <v>139.2953248</v>
      </c>
      <c r="G53" s="5">
        <f t="shared" si="10"/>
        <v>147.22072853333333</v>
      </c>
      <c r="H53" s="5">
        <f t="shared" si="10"/>
        <v>154.10635626666667</v>
      </c>
      <c r="I53" s="5">
        <f t="shared" si="10"/>
        <v>162.26282133333333</v>
      </c>
      <c r="J53" s="5">
        <f t="shared" si="10"/>
        <v>170.24599040000001</v>
      </c>
      <c r="K53" s="5">
        <f t="shared" si="10"/>
        <v>177.02764053333334</v>
      </c>
      <c r="L53" s="5">
        <f t="shared" si="10"/>
        <v>183.75152533333335</v>
      </c>
      <c r="M53" s="5">
        <f t="shared" si="10"/>
        <v>190.09415893333335</v>
      </c>
      <c r="N53" s="5">
        <f t="shared" si="10"/>
        <v>196.54077013333333</v>
      </c>
      <c r="O53" s="5">
        <f t="shared" si="10"/>
        <v>203.22999573333334</v>
      </c>
      <c r="P53" s="5">
        <f t="shared" si="10"/>
        <v>208.35955733333336</v>
      </c>
      <c r="Q53" s="5">
        <f t="shared" si="10"/>
        <v>193.58318506666669</v>
      </c>
      <c r="R53" s="5">
        <f t="shared" si="10"/>
        <v>203.80764906666667</v>
      </c>
      <c r="S53" s="5">
        <f t="shared" si="10"/>
        <v>216.35427946666667</v>
      </c>
      <c r="T53" s="5">
        <f t="shared" si="10"/>
        <v>227.24882133333338</v>
      </c>
      <c r="U53" s="5">
        <f t="shared" si="10"/>
        <v>240.09583146666665</v>
      </c>
      <c r="V53" s="5">
        <f t="shared" si="10"/>
        <v>252.71178026666666</v>
      </c>
      <c r="W53" s="5">
        <f t="shared" si="10"/>
        <v>263.45613226666666</v>
      </c>
      <c r="X53" s="5">
        <f t="shared" si="10"/>
        <v>274.07340053333331</v>
      </c>
      <c r="Y53" s="5">
        <f t="shared" si="10"/>
        <v>284.1014624</v>
      </c>
      <c r="Z53" s="5">
        <f t="shared" si="10"/>
        <v>294.2797141333333</v>
      </c>
      <c r="AA53" s="5">
        <f t="shared" si="10"/>
        <v>304.86232320000005</v>
      </c>
      <c r="AB53" s="5">
        <f t="shared" si="10"/>
        <v>312.972576</v>
      </c>
      <c r="AC53" s="5">
        <f t="shared" si="10"/>
        <v>314.31273173333335</v>
      </c>
      <c r="AD53" s="5">
        <f t="shared" si="10"/>
        <v>341.03497493333333</v>
      </c>
      <c r="AE53" s="5">
        <f t="shared" si="10"/>
        <v>373.82257813333337</v>
      </c>
      <c r="AF53" s="5">
        <f t="shared" si="10"/>
        <v>402.31244053333336</v>
      </c>
      <c r="AG53" s="5">
        <f t="shared" si="10"/>
        <v>435.89720533333337</v>
      </c>
      <c r="AH53" s="5">
        <f t="shared" si="10"/>
        <v>468.9158698666667</v>
      </c>
      <c r="AI53" s="5">
        <f t="shared" si="10"/>
        <v>496.96671573333333</v>
      </c>
      <c r="AJ53" s="5">
        <f t="shared" si="10"/>
        <v>524.7056288</v>
      </c>
      <c r="AK53" s="5">
        <f t="shared" si="10"/>
        <v>550.89643093333336</v>
      </c>
      <c r="AL53" s="5">
        <f t="shared" si="10"/>
        <v>577.52624959999991</v>
      </c>
      <c r="AM53" s="5">
        <f t="shared" si="10"/>
        <v>605.17273813333338</v>
      </c>
      <c r="AN53" s="5">
        <f t="shared" si="10"/>
        <v>626.33795626666665</v>
      </c>
    </row>
    <row r="54" spans="2:40">
      <c r="B54" t="s">
        <v>39</v>
      </c>
      <c r="C54" s="5">
        <f t="shared" ref="C54:D54" si="11">C50/(30*24*60*60)</f>
        <v>30.086111111111112</v>
      </c>
      <c r="D54" s="5">
        <f t="shared" si="11"/>
        <v>75.215277777777771</v>
      </c>
      <c r="E54" s="5">
        <f>E50/(30*24*60*60)</f>
        <v>96.074981481481487</v>
      </c>
      <c r="F54" s="5">
        <f t="shared" ref="F54:AN54" si="12">F50/(30*24*60*60)</f>
        <v>100.76340046296296</v>
      </c>
      <c r="G54" s="5">
        <f t="shared" si="12"/>
        <v>106.49647608024691</v>
      </c>
      <c r="H54" s="5">
        <f t="shared" si="12"/>
        <v>111.47739891975309</v>
      </c>
      <c r="I54" s="5">
        <f t="shared" si="12"/>
        <v>117.37761959876543</v>
      </c>
      <c r="J54" s="5">
        <f t="shared" si="12"/>
        <v>123.15248148148149</v>
      </c>
      <c r="K54" s="5">
        <f t="shared" si="12"/>
        <v>128.05818904320986</v>
      </c>
      <c r="L54" s="5">
        <f t="shared" si="12"/>
        <v>132.92211033950616</v>
      </c>
      <c r="M54" s="5">
        <f t="shared" si="12"/>
        <v>137.51024228395062</v>
      </c>
      <c r="N54" s="5">
        <f t="shared" si="12"/>
        <v>142.17358950617285</v>
      </c>
      <c r="O54" s="5">
        <f t="shared" si="12"/>
        <v>147.01243904320987</v>
      </c>
      <c r="P54" s="5">
        <f t="shared" si="12"/>
        <v>150.72305941358024</v>
      </c>
      <c r="Q54" s="5">
        <f t="shared" si="12"/>
        <v>140.03413271604938</v>
      </c>
      <c r="R54" s="5">
        <f t="shared" si="12"/>
        <v>147.43030169753087</v>
      </c>
      <c r="S54" s="5">
        <f t="shared" si="12"/>
        <v>156.50627854938273</v>
      </c>
      <c r="T54" s="5">
        <f t="shared" si="12"/>
        <v>164.38716820987653</v>
      </c>
      <c r="U54" s="5">
        <f t="shared" si="12"/>
        <v>173.6804336419753</v>
      </c>
      <c r="V54" s="5">
        <f t="shared" si="12"/>
        <v>182.80655401234569</v>
      </c>
      <c r="W54" s="5">
        <f t="shared" si="12"/>
        <v>190.57879938271606</v>
      </c>
      <c r="X54" s="5">
        <f t="shared" si="12"/>
        <v>198.25911496913579</v>
      </c>
      <c r="Y54" s="5">
        <f t="shared" si="12"/>
        <v>205.51321064814815</v>
      </c>
      <c r="Z54" s="5">
        <f t="shared" si="12"/>
        <v>212.87595061728396</v>
      </c>
      <c r="AA54" s="5">
        <f t="shared" si="12"/>
        <v>220.53119444444445</v>
      </c>
      <c r="AB54" s="5">
        <f t="shared" si="12"/>
        <v>226.39798611111112</v>
      </c>
      <c r="AC54" s="5">
        <f t="shared" si="12"/>
        <v>227.36742746913581</v>
      </c>
      <c r="AD54" s="5">
        <f t="shared" si="12"/>
        <v>246.6977538580247</v>
      </c>
      <c r="AE54" s="5">
        <f t="shared" si="12"/>
        <v>270.41563811728395</v>
      </c>
      <c r="AF54" s="5">
        <f t="shared" si="12"/>
        <v>291.02462422839506</v>
      </c>
      <c r="AG54" s="5">
        <f t="shared" si="12"/>
        <v>315.31915895061729</v>
      </c>
      <c r="AH54" s="5">
        <f t="shared" si="12"/>
        <v>339.20418827160495</v>
      </c>
      <c r="AI54" s="5">
        <f t="shared" si="12"/>
        <v>359.49559876543208</v>
      </c>
      <c r="AJ54" s="5">
        <f t="shared" si="12"/>
        <v>379.56136342592595</v>
      </c>
      <c r="AK54" s="5">
        <f t="shared" si="12"/>
        <v>398.5072561728395</v>
      </c>
      <c r="AL54" s="5">
        <f t="shared" si="12"/>
        <v>417.77072453703704</v>
      </c>
      <c r="AM54" s="5">
        <f t="shared" si="12"/>
        <v>437.76963117283952</v>
      </c>
      <c r="AN54" s="5">
        <f t="shared" si="12"/>
        <v>453.0801188271605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0">
        <v>4.0000000000000001E-3</v>
      </c>
    </row>
    <row r="11" spans="1:2">
      <c r="B11" s="20"/>
    </row>
    <row r="12" spans="1:2">
      <c r="A12" t="s">
        <v>142</v>
      </c>
      <c r="B12" s="52">
        <v>3500</v>
      </c>
    </row>
    <row r="14" spans="1:2">
      <c r="A14" s="21" t="s">
        <v>71</v>
      </c>
      <c r="B14" s="22">
        <v>20000000</v>
      </c>
    </row>
    <row r="15" spans="1:2">
      <c r="A15" s="51" t="s">
        <v>140</v>
      </c>
      <c r="B15" s="22">
        <v>50000000</v>
      </c>
    </row>
    <row r="16" spans="1:2">
      <c r="A16" s="51"/>
      <c r="B16" s="30"/>
    </row>
    <row r="17" spans="1:2">
      <c r="A17" t="s">
        <v>72</v>
      </c>
      <c r="B17" s="23">
        <v>240</v>
      </c>
    </row>
    <row r="19" spans="1:2">
      <c r="A19" t="s">
        <v>139</v>
      </c>
      <c r="B19" s="50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Lauren Stier</cp:lastModifiedBy>
  <dcterms:created xsi:type="dcterms:W3CDTF">2011-09-26T05:28:14Z</dcterms:created>
  <dcterms:modified xsi:type="dcterms:W3CDTF">2012-04-17T18:15:34Z</dcterms:modified>
</cp:coreProperties>
</file>