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75" yWindow="-60" windowWidth="28635" windowHeight="7290" tabRatio="847" activeTab="2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10" l="1"/>
  <c r="AA5" i="13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G12"/>
  <c r="AG14" s="1"/>
  <c r="AH12"/>
  <c r="AI12"/>
  <c r="AI13" s="1"/>
  <c r="AJ12"/>
  <c r="AK12"/>
  <c r="AK13" s="1"/>
  <c r="AL12"/>
  <c r="AL13" s="1"/>
  <c r="AE13"/>
  <c r="AF13"/>
  <c r="AH13"/>
  <c r="AJ13"/>
  <c r="AA14"/>
  <c r="AD14"/>
  <c r="AF14"/>
  <c r="AH14"/>
  <c r="AJ14"/>
  <c r="AA16"/>
  <c r="AA17" s="1"/>
  <c r="AB16"/>
  <c r="AB17" s="1"/>
  <c r="AC16"/>
  <c r="AC17" s="1"/>
  <c r="AD16"/>
  <c r="AD17" s="1"/>
  <c r="AE16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H17"/>
  <c r="AI17"/>
  <c r="AE18"/>
  <c r="AA20"/>
  <c r="AA21" s="1"/>
  <c r="AB20"/>
  <c r="AB22" s="1"/>
  <c r="AC20"/>
  <c r="AC21" s="1"/>
  <c r="AD20"/>
  <c r="AD22" s="1"/>
  <c r="AE20"/>
  <c r="AE21" s="1"/>
  <c r="AF20"/>
  <c r="AG20"/>
  <c r="AH20"/>
  <c r="AI20"/>
  <c r="AJ20"/>
  <c r="AK20"/>
  <c r="AK21" s="1"/>
  <c r="AL20"/>
  <c r="AL21" s="1"/>
  <c r="AF21"/>
  <c r="AG21"/>
  <c r="AH21"/>
  <c r="AI21"/>
  <c r="AJ21"/>
  <c r="AC22"/>
  <c r="AF22"/>
  <c r="AG22"/>
  <c r="AH22"/>
  <c r="AI22"/>
  <c r="AJ22"/>
  <c r="AK22"/>
  <c r="AD21" l="1"/>
  <c r="AC18"/>
  <c r="AC14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E8"/>
  <c r="Q8" s="1"/>
  <c r="F8"/>
  <c r="R8" s="1"/>
  <c r="G8"/>
  <c r="S8" s="1"/>
  <c r="H8"/>
  <c r="T9" s="1"/>
  <c r="I8"/>
  <c r="U8" s="1"/>
  <c r="J8"/>
  <c r="V8" s="1"/>
  <c r="K8"/>
  <c r="W9" s="1"/>
  <c r="L8"/>
  <c r="X9" s="1"/>
  <c r="M8"/>
  <c r="Y8" s="1"/>
  <c r="N8"/>
  <c r="Z8" s="1"/>
  <c r="C8"/>
  <c r="Z9" l="1"/>
  <c r="AL9" s="1"/>
  <c r="S9"/>
  <c r="AE9" s="1"/>
  <c r="R9"/>
  <c r="AD8" s="1"/>
  <c r="T8"/>
  <c r="V9"/>
  <c r="AH8" s="1"/>
  <c r="W8"/>
  <c r="X8"/>
  <c r="Y9"/>
  <c r="AK8" s="1"/>
  <c r="U9"/>
  <c r="AG8" s="1"/>
  <c r="Q9"/>
  <c r="AC9" s="1"/>
  <c r="C9" i="15"/>
  <c r="AE8" i="13" l="1"/>
  <c r="AG9"/>
  <c r="AL8"/>
  <c r="AL10" s="1"/>
  <c r="AK9"/>
  <c r="AK10" s="1"/>
  <c r="AJ9"/>
  <c r="AJ8"/>
  <c r="AI9"/>
  <c r="AI8"/>
  <c r="AH9"/>
  <c r="AH10" s="1"/>
  <c r="AG10"/>
  <c r="AF9"/>
  <c r="AF8"/>
  <c r="AD9"/>
  <c r="AD10" s="1"/>
  <c r="AC8"/>
  <c r="AC10" s="1"/>
  <c r="AE10"/>
  <c r="B3" i="14"/>
  <c r="AI10" i="13" l="1"/>
  <c r="AJ10"/>
  <c r="AF10"/>
  <c r="B10" i="15"/>
  <c r="D11" i="14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B3" i="15"/>
  <c r="B7" s="1"/>
  <c r="C7" s="1"/>
  <c r="B8" l="1"/>
  <c r="C8" s="1"/>
  <c r="C14"/>
  <c r="B20" s="1"/>
  <c r="B13" l="1"/>
  <c r="C13" s="1"/>
  <c r="B15"/>
  <c r="C15" s="1"/>
  <c r="B12"/>
  <c r="C12" s="1"/>
  <c r="C16" l="1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 l="1"/>
  <c r="O9"/>
  <c r="P9"/>
  <c r="B18" i="15"/>
  <c r="B19"/>
  <c r="B21"/>
  <c r="B16"/>
  <c r="B22" s="1"/>
  <c r="D53" i="14"/>
  <c r="AB9" i="13" l="1"/>
  <c r="AB8"/>
  <c r="AA8"/>
  <c r="AA9"/>
  <c r="E53" i="14"/>
  <c r="B5" s="1"/>
  <c r="AB10" i="13" l="1"/>
  <c r="AA10"/>
  <c r="B20"/>
  <c r="B5"/>
  <c r="B16"/>
  <c r="B6"/>
  <c r="B12"/>
  <c r="C20" l="1"/>
  <c r="C6"/>
  <c r="C5"/>
  <c r="C16"/>
  <c r="C12"/>
  <c r="B18"/>
  <c r="B17"/>
  <c r="B14"/>
  <c r="B10"/>
  <c r="B13"/>
  <c r="B22"/>
  <c r="B21"/>
  <c r="C18" l="1"/>
  <c r="C17"/>
  <c r="D20"/>
  <c r="D6"/>
  <c r="D5"/>
  <c r="D16"/>
  <c r="D12"/>
  <c r="C10"/>
  <c r="C13"/>
  <c r="C14"/>
  <c r="C22"/>
  <c r="C21"/>
  <c r="D17" l="1"/>
  <c r="D18"/>
  <c r="E16"/>
  <c r="E12"/>
  <c r="E20"/>
  <c r="E6"/>
  <c r="E5"/>
  <c r="D14"/>
  <c r="D10"/>
  <c r="D13"/>
  <c r="D22"/>
  <c r="D21"/>
  <c r="E21" l="1"/>
  <c r="E22"/>
  <c r="E13"/>
  <c r="E10"/>
  <c r="E14"/>
  <c r="F12"/>
  <c r="F5"/>
  <c r="F16"/>
  <c r="F20"/>
  <c r="F6"/>
  <c r="E17"/>
  <c r="E18"/>
  <c r="F18" l="1"/>
  <c r="F17"/>
  <c r="G20"/>
  <c r="G6"/>
  <c r="G5"/>
  <c r="G12"/>
  <c r="G16"/>
  <c r="F10"/>
  <c r="F13"/>
  <c r="F14"/>
  <c r="F22"/>
  <c r="F21"/>
  <c r="G22" l="1"/>
  <c r="G21"/>
  <c r="G13"/>
  <c r="G14"/>
  <c r="G10"/>
  <c r="H20"/>
  <c r="H6"/>
  <c r="H5"/>
  <c r="H16"/>
  <c r="H12"/>
  <c r="G18"/>
  <c r="G17"/>
  <c r="I16" l="1"/>
  <c r="I12"/>
  <c r="I20"/>
  <c r="I6"/>
  <c r="I5"/>
  <c r="H14"/>
  <c r="H10"/>
  <c r="H13"/>
  <c r="H21"/>
  <c r="H22"/>
  <c r="H17"/>
  <c r="H18"/>
  <c r="I21" l="1"/>
  <c r="I22"/>
  <c r="I14"/>
  <c r="I13"/>
  <c r="I10"/>
  <c r="J12"/>
  <c r="J16"/>
  <c r="J20"/>
  <c r="J6"/>
  <c r="J5"/>
  <c r="I17"/>
  <c r="I18"/>
  <c r="K20" l="1"/>
  <c r="K6"/>
  <c r="K5"/>
  <c r="K16"/>
  <c r="K12"/>
  <c r="J13"/>
  <c r="J10"/>
  <c r="J14"/>
  <c r="J22"/>
  <c r="J21"/>
  <c r="J18"/>
  <c r="J17"/>
  <c r="K10" l="1"/>
  <c r="K13"/>
  <c r="K14"/>
  <c r="K22"/>
  <c r="K21"/>
  <c r="K18"/>
  <c r="K17"/>
  <c r="L20"/>
  <c r="L6"/>
  <c r="L5"/>
  <c r="L16"/>
  <c r="L12"/>
  <c r="L14" l="1"/>
  <c r="L10"/>
  <c r="L13"/>
  <c r="L22"/>
  <c r="L21"/>
  <c r="L17"/>
  <c r="L18"/>
  <c r="M16"/>
  <c r="M12"/>
  <c r="M20"/>
  <c r="M6"/>
  <c r="M5"/>
  <c r="M22" l="1"/>
  <c r="M21"/>
  <c r="M10"/>
  <c r="M14"/>
  <c r="M13"/>
  <c r="M17"/>
  <c r="M18"/>
  <c r="N12"/>
  <c r="N20"/>
  <c r="N6"/>
  <c r="N5"/>
  <c r="N16"/>
  <c r="N22" l="1"/>
  <c r="N21"/>
  <c r="N18"/>
  <c r="N17"/>
  <c r="N13"/>
  <c r="N14"/>
  <c r="N10"/>
  <c r="O20" l="1"/>
  <c r="O6"/>
  <c r="O5"/>
  <c r="O12"/>
  <c r="O16"/>
  <c r="P20" l="1"/>
  <c r="P6"/>
  <c r="P5"/>
  <c r="P16"/>
  <c r="P12"/>
  <c r="O17"/>
  <c r="O18"/>
  <c r="O22"/>
  <c r="O21"/>
  <c r="O10"/>
  <c r="O13"/>
  <c r="O14"/>
  <c r="P17" l="1"/>
  <c r="P18"/>
  <c r="Q16"/>
  <c r="Q12"/>
  <c r="Q20"/>
  <c r="Q5"/>
  <c r="Q6"/>
  <c r="P14"/>
  <c r="P13"/>
  <c r="P10"/>
  <c r="P21"/>
  <c r="P22"/>
  <c r="Q22" l="1"/>
  <c r="Q21"/>
  <c r="Q10"/>
  <c r="Q14"/>
  <c r="Q13"/>
  <c r="R12"/>
  <c r="R16"/>
  <c r="R20"/>
  <c r="R6"/>
  <c r="R5"/>
  <c r="Q17"/>
  <c r="Q18"/>
  <c r="S20" l="1"/>
  <c r="S6"/>
  <c r="S5"/>
  <c r="S16"/>
  <c r="S12"/>
  <c r="R22"/>
  <c r="R21"/>
  <c r="R18"/>
  <c r="R17"/>
  <c r="R13"/>
  <c r="R10"/>
  <c r="R14"/>
  <c r="S18" l="1"/>
  <c r="S17"/>
  <c r="T20"/>
  <c r="T6"/>
  <c r="T5"/>
  <c r="T16"/>
  <c r="T12"/>
  <c r="S10"/>
  <c r="S13"/>
  <c r="S14"/>
  <c r="S22"/>
  <c r="S21"/>
  <c r="T17" l="1"/>
  <c r="T18"/>
  <c r="U16"/>
  <c r="U12"/>
  <c r="U20"/>
  <c r="U6"/>
  <c r="U5"/>
  <c r="T14"/>
  <c r="T10"/>
  <c r="T13"/>
  <c r="T22"/>
  <c r="T21"/>
  <c r="U22" l="1"/>
  <c r="U21"/>
  <c r="V12"/>
  <c r="V5"/>
  <c r="V16"/>
  <c r="V20"/>
  <c r="V6"/>
  <c r="U10"/>
  <c r="U13"/>
  <c r="U14"/>
  <c r="U17"/>
  <c r="U18"/>
  <c r="V22" l="1"/>
  <c r="V21"/>
  <c r="V18"/>
  <c r="V17"/>
  <c r="W20"/>
  <c r="W6"/>
  <c r="W5"/>
  <c r="W12"/>
  <c r="W16"/>
  <c r="V10"/>
  <c r="V13"/>
  <c r="V14"/>
  <c r="W18" l="1"/>
  <c r="W17"/>
  <c r="W22"/>
  <c r="W21"/>
  <c r="W13"/>
  <c r="W14"/>
  <c r="W10"/>
  <c r="X20"/>
  <c r="X6"/>
  <c r="X5"/>
  <c r="X16"/>
  <c r="X12"/>
  <c r="Y16" l="1"/>
  <c r="Y12"/>
  <c r="Y20"/>
  <c r="Y6"/>
  <c r="Y5"/>
  <c r="X14"/>
  <c r="X10"/>
  <c r="X13"/>
  <c r="X21"/>
  <c r="X22"/>
  <c r="X17"/>
  <c r="X18"/>
  <c r="Z12" l="1"/>
  <c r="Z16"/>
  <c r="Z20"/>
  <c r="Z6"/>
  <c r="Z5"/>
  <c r="Y21"/>
  <c r="Y22"/>
  <c r="Y14"/>
  <c r="Y10"/>
  <c r="Y13"/>
  <c r="Y17"/>
  <c r="Y18"/>
  <c r="Z13" l="1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<sst xmlns="http://schemas.openxmlformats.org/spreadsheetml/2006/main" count="114" uniqueCount="105">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</sst>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4" fontId="3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3" fillId="0" borderId="1" xfId="50" applyNumberFormat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9" fontId="0" fillId="0" borderId="0" xfId="0" applyNumberFormat="1"/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opLeftCell="A10" zoomScaleNormal="100" workbookViewId="0">
      <selection activeCell="D24" sqref="D24"/>
    </sheetView>
  </sheetViews>
  <sheetFormatPr defaultRowHeight="15.75"/>
  <cols>
    <col min="1" max="1" width="30.75" bestFit="1" customWidth="1"/>
    <col min="2" max="26" width="12.125" bestFit="1" customWidth="1"/>
    <col min="27" max="38" width="15.75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4500</v>
      </c>
      <c r="C3" s="9">
        <v>4410</v>
      </c>
      <c r="D3" s="9">
        <v>4815</v>
      </c>
      <c r="E3" s="9">
        <v>5018</v>
      </c>
      <c r="F3" s="9">
        <v>5201</v>
      </c>
      <c r="G3" s="9">
        <v>5366</v>
      </c>
      <c r="H3" s="9">
        <v>5515</v>
      </c>
      <c r="I3" s="9">
        <v>5650</v>
      </c>
      <c r="J3" s="9">
        <v>5773</v>
      </c>
      <c r="K3" s="9">
        <v>5891</v>
      </c>
      <c r="L3" s="9">
        <v>6004</v>
      </c>
      <c r="M3" s="9">
        <v>6117</v>
      </c>
      <c r="N3" s="9">
        <v>6230</v>
      </c>
      <c r="O3" s="9">
        <v>6116</v>
      </c>
      <c r="P3" s="9">
        <v>6115</v>
      </c>
      <c r="Q3" s="9">
        <v>6171</v>
      </c>
      <c r="R3" s="9">
        <v>6232</v>
      </c>
      <c r="S3" s="9">
        <v>6298</v>
      </c>
      <c r="T3" s="9">
        <v>6369</v>
      </c>
      <c r="U3" s="9">
        <v>6455</v>
      </c>
      <c r="V3" s="9">
        <v>6557</v>
      </c>
      <c r="W3" s="9">
        <v>6674</v>
      </c>
      <c r="X3" s="9">
        <v>6807</v>
      </c>
      <c r="Y3" s="9">
        <v>6643</v>
      </c>
      <c r="Z3" s="9">
        <v>5868</v>
      </c>
      <c r="AA3" s="9">
        <v>5855</v>
      </c>
      <c r="AB3" s="9">
        <v>5966</v>
      </c>
      <c r="AC3" s="9">
        <v>6153</v>
      </c>
      <c r="AD3" s="9">
        <v>6373</v>
      </c>
      <c r="AE3" s="9">
        <v>6627</v>
      </c>
      <c r="AF3" s="9">
        <v>6919</v>
      </c>
      <c r="AG3" s="9">
        <v>7248</v>
      </c>
      <c r="AH3" s="9">
        <v>7616</v>
      </c>
      <c r="AI3" s="9">
        <v>8025</v>
      </c>
      <c r="AJ3" s="9">
        <v>8480</v>
      </c>
      <c r="AK3" s="9">
        <v>8779</v>
      </c>
      <c r="AL3" s="9">
        <v>8722</v>
      </c>
    </row>
    <row r="5" spans="1:38">
      <c r="A5" t="s">
        <v>16</v>
      </c>
      <c r="B5" s="2">
        <f>ROUNDUP(B3*'Reference Data'!$B$2,0)</f>
        <v>16920</v>
      </c>
      <c r="C5" s="2">
        <f>ROUNDUP(C3*'Reference Data'!$B$2,0)</f>
        <v>16582</v>
      </c>
      <c r="D5" s="2">
        <f>ROUNDUP(D3*'Reference Data'!$B$2,0)</f>
        <v>18105</v>
      </c>
      <c r="E5" s="2">
        <f>ROUNDUP(E3*'Reference Data'!$B$2,0)</f>
        <v>18868</v>
      </c>
      <c r="F5" s="2">
        <f>ROUNDUP(F3*'Reference Data'!$B$2,0)</f>
        <v>19556</v>
      </c>
      <c r="G5" s="2">
        <f>ROUNDUP(G3*'Reference Data'!$B$2,0)</f>
        <v>20177</v>
      </c>
      <c r="H5" s="2">
        <f>ROUNDUP(H3*'Reference Data'!$B$2,0)</f>
        <v>20737</v>
      </c>
      <c r="I5" s="2">
        <f>ROUNDUP(I3*'Reference Data'!$B$2,0)</f>
        <v>21244</v>
      </c>
      <c r="J5" s="2">
        <f>ROUNDUP(J3*'Reference Data'!$B$2,0)</f>
        <v>21707</v>
      </c>
      <c r="K5" s="2">
        <f>ROUNDUP(K3*'Reference Data'!$B$2,0)</f>
        <v>22151</v>
      </c>
      <c r="L5" s="2">
        <f>ROUNDUP(L3*'Reference Data'!$B$2,0)</f>
        <v>22576</v>
      </c>
      <c r="M5" s="2">
        <f>ROUNDUP(M3*'Reference Data'!$B$2,0)</f>
        <v>23000</v>
      </c>
      <c r="N5" s="2">
        <f>ROUNDUP(N3*'Reference Data'!$B$2,0)</f>
        <v>23425</v>
      </c>
      <c r="O5" s="2">
        <f>ROUNDUP(O3*'Reference Data'!$B$2,0)</f>
        <v>22997</v>
      </c>
      <c r="P5" s="2">
        <f>ROUNDUP(P3*'Reference Data'!$B$2,0)</f>
        <v>22993</v>
      </c>
      <c r="Q5" s="2">
        <f>ROUNDUP(Q3*'Reference Data'!$B$2,0)</f>
        <v>23203</v>
      </c>
      <c r="R5" s="2">
        <f>ROUNDUP(R3*'Reference Data'!$B$2,0)</f>
        <v>23433</v>
      </c>
      <c r="S5" s="2">
        <f>ROUNDUP(S3*'Reference Data'!$B$2,0)</f>
        <v>23681</v>
      </c>
      <c r="T5" s="2">
        <f>ROUNDUP(T3*'Reference Data'!$B$2,0)</f>
        <v>23948</v>
      </c>
      <c r="U5" s="2">
        <f>ROUNDUP(U3*'Reference Data'!$B$2,0)</f>
        <v>24271</v>
      </c>
      <c r="V5" s="2">
        <f>ROUNDUP(V3*'Reference Data'!$B$2,0)</f>
        <v>24655</v>
      </c>
      <c r="W5" s="2">
        <f>ROUNDUP(W3*'Reference Data'!$B$2,0)</f>
        <v>25095</v>
      </c>
      <c r="X5" s="2">
        <f>ROUNDUP(X3*'Reference Data'!$B$2,0)</f>
        <v>25595</v>
      </c>
      <c r="Y5" s="2">
        <f>ROUNDUP(Y3*'Reference Data'!$B$2,0)</f>
        <v>24978</v>
      </c>
      <c r="Z5" s="2">
        <f>ROUNDUP(Z3*'Reference Data'!$B$2,0)</f>
        <v>22064</v>
      </c>
      <c r="AA5" s="2">
        <f>ROUNDUP(AA3*'Reference Data'!$B$2,0)</f>
        <v>22015</v>
      </c>
      <c r="AB5" s="2">
        <f>ROUNDUP(AB3*'Reference Data'!$B$2,0)</f>
        <v>22433</v>
      </c>
      <c r="AC5" s="2">
        <f>ROUNDUP(AC3*'Reference Data'!$B$2,0)</f>
        <v>23136</v>
      </c>
      <c r="AD5" s="2">
        <f>ROUNDUP(AD3*'Reference Data'!$B$2,0)</f>
        <v>23963</v>
      </c>
      <c r="AE5" s="2">
        <f>ROUNDUP(AE3*'Reference Data'!$B$2,0)</f>
        <v>24918</v>
      </c>
      <c r="AF5" s="2">
        <f>ROUNDUP(AF3*'Reference Data'!$B$2,0)</f>
        <v>26016</v>
      </c>
      <c r="AG5" s="2">
        <f>ROUNDUP(AG3*'Reference Data'!$B$2,0)</f>
        <v>27253</v>
      </c>
      <c r="AH5" s="2">
        <f>ROUNDUP(AH3*'Reference Data'!$B$2,0)</f>
        <v>28637</v>
      </c>
      <c r="AI5" s="2">
        <f>ROUNDUP(AI3*'Reference Data'!$B$2,0)</f>
        <v>30174</v>
      </c>
      <c r="AJ5" s="2">
        <f>ROUNDUP(AJ3*'Reference Data'!$B$2,0)</f>
        <v>31885</v>
      </c>
      <c r="AK5" s="2">
        <f>ROUNDUP(AK3*'Reference Data'!$B$2,0)</f>
        <v>33010</v>
      </c>
      <c r="AL5" s="2">
        <f>ROUNDUP(AL3*'Reference Data'!$B$2,0)</f>
        <v>32795</v>
      </c>
    </row>
    <row r="6" spans="1:38">
      <c r="A6" t="s">
        <v>17</v>
      </c>
      <c r="B6" s="2">
        <f>ROUNDUP(B3*'Reference Data'!$B$1,0)</f>
        <v>10260</v>
      </c>
      <c r="C6" s="2">
        <f>ROUNDUP(C3*'Reference Data'!$B$1,0)</f>
        <v>10055</v>
      </c>
      <c r="D6" s="2">
        <f>ROUNDUP(D3*'Reference Data'!$B$1,0)</f>
        <v>10979</v>
      </c>
      <c r="E6" s="2">
        <f>ROUNDUP(E3*'Reference Data'!$B$1,0)</f>
        <v>11442</v>
      </c>
      <c r="F6" s="2">
        <f>ROUNDUP(F3*'Reference Data'!$B$1,0)</f>
        <v>11859</v>
      </c>
      <c r="G6" s="2">
        <f>ROUNDUP(G3*'Reference Data'!$B$1,0)</f>
        <v>12235</v>
      </c>
      <c r="H6" s="2">
        <f>ROUNDUP(H3*'Reference Data'!$B$1,0)</f>
        <v>12575</v>
      </c>
      <c r="I6" s="2">
        <f>ROUNDUP(I3*'Reference Data'!$B$1,0)</f>
        <v>12882</v>
      </c>
      <c r="J6" s="2">
        <f>ROUNDUP(J3*'Reference Data'!$B$1,0)</f>
        <v>13163</v>
      </c>
      <c r="K6" s="2">
        <f>ROUNDUP(K3*'Reference Data'!$B$1,0)</f>
        <v>13432</v>
      </c>
      <c r="L6" s="2">
        <f>ROUNDUP(L3*'Reference Data'!$B$1,0)</f>
        <v>13690</v>
      </c>
      <c r="M6" s="2">
        <f>ROUNDUP(M3*'Reference Data'!$B$1,0)</f>
        <v>13947</v>
      </c>
      <c r="N6" s="2">
        <f>ROUNDUP(N3*'Reference Data'!$B$1,0)</f>
        <v>14205</v>
      </c>
      <c r="O6" s="2">
        <f>ROUNDUP(O3*'Reference Data'!$B$1,0)</f>
        <v>13945</v>
      </c>
      <c r="P6" s="2">
        <f>ROUNDUP(P3*'Reference Data'!$B$1,0)</f>
        <v>13943</v>
      </c>
      <c r="Q6" s="2">
        <f>ROUNDUP(Q3*'Reference Data'!$B$1,0)</f>
        <v>14070</v>
      </c>
      <c r="R6" s="2">
        <f>ROUNDUP(R3*'Reference Data'!$B$1,0)</f>
        <v>14209</v>
      </c>
      <c r="S6" s="2">
        <f>ROUNDUP(S3*'Reference Data'!$B$1,0)</f>
        <v>14360</v>
      </c>
      <c r="T6" s="2">
        <f>ROUNDUP(T3*'Reference Data'!$B$1,0)</f>
        <v>14522</v>
      </c>
      <c r="U6" s="2">
        <f>ROUNDUP(U3*'Reference Data'!$B$1,0)</f>
        <v>14718</v>
      </c>
      <c r="V6" s="2">
        <f>ROUNDUP(V3*'Reference Data'!$B$1,0)</f>
        <v>14950</v>
      </c>
      <c r="W6" s="2">
        <f>ROUNDUP(W3*'Reference Data'!$B$1,0)</f>
        <v>15217</v>
      </c>
      <c r="X6" s="2">
        <f>ROUNDUP(X3*'Reference Data'!$B$1,0)</f>
        <v>15520</v>
      </c>
      <c r="Y6" s="2">
        <f>ROUNDUP(Y3*'Reference Data'!$B$1,0)</f>
        <v>15147</v>
      </c>
      <c r="Z6" s="2">
        <f>ROUNDUP(Z3*'Reference Data'!$B$1,0)</f>
        <v>13380</v>
      </c>
      <c r="AA6" s="2">
        <f>ROUNDUP(AA3*'Reference Data'!$B$1,0)</f>
        <v>13350</v>
      </c>
      <c r="AB6" s="2">
        <f>ROUNDUP(AB3*'Reference Data'!$B$1,0)</f>
        <v>13603</v>
      </c>
      <c r="AC6" s="2">
        <f>ROUNDUP(AC3*'Reference Data'!$B$1,0)</f>
        <v>14029</v>
      </c>
      <c r="AD6" s="2">
        <f>ROUNDUP(AD3*'Reference Data'!$B$1,0)</f>
        <v>14531</v>
      </c>
      <c r="AE6" s="2">
        <f>ROUNDUP(AE3*'Reference Data'!$B$1,0)</f>
        <v>15110</v>
      </c>
      <c r="AF6" s="2">
        <f>ROUNDUP(AF3*'Reference Data'!$B$1,0)</f>
        <v>15776</v>
      </c>
      <c r="AG6" s="2">
        <f>ROUNDUP(AG3*'Reference Data'!$B$1,0)</f>
        <v>16526</v>
      </c>
      <c r="AH6" s="2">
        <f>ROUNDUP(AH3*'Reference Data'!$B$1,0)</f>
        <v>17365</v>
      </c>
      <c r="AI6" s="2">
        <f>ROUNDUP(AI3*'Reference Data'!$B$1,0)</f>
        <v>18297</v>
      </c>
      <c r="AJ6" s="2">
        <f>ROUNDUP(AJ3*'Reference Data'!$B$1,0)</f>
        <v>19335</v>
      </c>
      <c r="AK6" s="2">
        <f>ROUNDUP(AK3*'Reference Data'!$B$1,0)</f>
        <v>20017</v>
      </c>
      <c r="AL6" s="2">
        <f>ROUNDUP(AL3*'Reference Data'!$B$1,0)</f>
        <v>19887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4500</v>
      </c>
      <c r="C8" s="12">
        <f>C3-B3</f>
        <v>-90</v>
      </c>
      <c r="D8" s="12">
        <f t="shared" ref="D8:N8" si="0">D3-C3</f>
        <v>405</v>
      </c>
      <c r="E8" s="12">
        <f t="shared" si="0"/>
        <v>203</v>
      </c>
      <c r="F8" s="12">
        <f t="shared" si="0"/>
        <v>183</v>
      </c>
      <c r="G8" s="12">
        <f t="shared" si="0"/>
        <v>165</v>
      </c>
      <c r="H8" s="12">
        <f t="shared" si="0"/>
        <v>149</v>
      </c>
      <c r="I8" s="12">
        <f t="shared" si="0"/>
        <v>135</v>
      </c>
      <c r="J8" s="12">
        <f t="shared" si="0"/>
        <v>123</v>
      </c>
      <c r="K8" s="12">
        <f t="shared" si="0"/>
        <v>118</v>
      </c>
      <c r="L8" s="12">
        <f t="shared" si="0"/>
        <v>113</v>
      </c>
      <c r="M8" s="12">
        <f t="shared" si="0"/>
        <v>113</v>
      </c>
      <c r="N8" s="12">
        <f t="shared" si="0"/>
        <v>113</v>
      </c>
      <c r="O8" s="12">
        <f>((B8+C8)*(1-$B$24))+(O3-N3)</f>
        <v>1429.5</v>
      </c>
      <c r="P8" s="12">
        <f>(D8*(1-$B$24))+(P3-O3)</f>
        <v>140.75</v>
      </c>
      <c r="Q8" s="12">
        <f t="shared" ref="Q8:Z8" si="1">(E8*(1-$B$24))+(Q3-P3)</f>
        <v>127.05</v>
      </c>
      <c r="R8" s="12">
        <f t="shared" si="1"/>
        <v>125.05</v>
      </c>
      <c r="S8" s="12">
        <f t="shared" si="1"/>
        <v>123.75</v>
      </c>
      <c r="T8" s="12">
        <f t="shared" si="1"/>
        <v>123.15</v>
      </c>
      <c r="U8" s="12">
        <f t="shared" si="1"/>
        <v>133.25</v>
      </c>
      <c r="V8" s="12">
        <f t="shared" si="1"/>
        <v>145.05000000000001</v>
      </c>
      <c r="W8" s="12">
        <f t="shared" si="1"/>
        <v>158.30000000000001</v>
      </c>
      <c r="X8" s="12">
        <f t="shared" si="1"/>
        <v>172.55</v>
      </c>
      <c r="Y8" s="12">
        <f t="shared" si="1"/>
        <v>-124.45</v>
      </c>
      <c r="Z8" s="12">
        <f t="shared" si="1"/>
        <v>-735.45</v>
      </c>
      <c r="AA8" s="12">
        <f>((O8+O9)*(1-$B$24))+(AA3-Z3)</f>
        <v>1490.6</v>
      </c>
      <c r="AB8" s="12">
        <f t="shared" ref="AB8:AL8" si="2">((P8+P9)*(1-$B$24))+(AB3-AA3)</f>
        <v>252.39999999999998</v>
      </c>
      <c r="AC8" s="12">
        <f t="shared" si="2"/>
        <v>277.64999999999998</v>
      </c>
      <c r="AD8" s="12">
        <f t="shared" si="2"/>
        <v>305.39999999999998</v>
      </c>
      <c r="AE8" s="12">
        <f t="shared" si="2"/>
        <v>334.85</v>
      </c>
      <c r="AF8" s="12">
        <f t="shared" si="2"/>
        <v>369</v>
      </c>
      <c r="AG8" s="12">
        <f t="shared" si="2"/>
        <v>406.35</v>
      </c>
      <c r="AH8" s="12">
        <f t="shared" si="2"/>
        <v>446.75</v>
      </c>
      <c r="AI8" s="12">
        <f t="shared" si="2"/>
        <v>491.25</v>
      </c>
      <c r="AJ8" s="12">
        <f t="shared" si="2"/>
        <v>541.1</v>
      </c>
      <c r="AK8" s="12">
        <f t="shared" si="2"/>
        <v>281.14999999999998</v>
      </c>
      <c r="AL8" s="12">
        <f t="shared" si="2"/>
        <v>-288.7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2866.5</v>
      </c>
      <c r="P9" s="12">
        <f>D8*$B$24</f>
        <v>263.25</v>
      </c>
      <c r="Q9" s="12">
        <f t="shared" ref="Q9:Z9" si="3">E8*$B$24</f>
        <v>131.95000000000002</v>
      </c>
      <c r="R9" s="12">
        <f t="shared" si="3"/>
        <v>118.95</v>
      </c>
      <c r="S9" s="12">
        <f t="shared" si="3"/>
        <v>107.25</v>
      </c>
      <c r="T9" s="12">
        <f t="shared" si="3"/>
        <v>96.850000000000009</v>
      </c>
      <c r="U9" s="12">
        <f t="shared" si="3"/>
        <v>87.75</v>
      </c>
      <c r="V9" s="12">
        <f t="shared" si="3"/>
        <v>79.95</v>
      </c>
      <c r="W9" s="12">
        <f t="shared" si="3"/>
        <v>76.7</v>
      </c>
      <c r="X9" s="12">
        <f t="shared" si="3"/>
        <v>73.45</v>
      </c>
      <c r="Y9" s="12">
        <f t="shared" si="3"/>
        <v>73.45</v>
      </c>
      <c r="Z9" s="12">
        <f t="shared" si="3"/>
        <v>73.45</v>
      </c>
      <c r="AA9" s="12">
        <f>(O8+O9)*$B$24</f>
        <v>2792.4</v>
      </c>
      <c r="AB9" s="12">
        <f t="shared" ref="AB9:AL9" si="4">(P8+P9)*$B$24</f>
        <v>262.60000000000002</v>
      </c>
      <c r="AC9" s="12">
        <f t="shared" si="4"/>
        <v>168.35</v>
      </c>
      <c r="AD9" s="12">
        <f t="shared" si="4"/>
        <v>158.6</v>
      </c>
      <c r="AE9" s="12">
        <f t="shared" si="4"/>
        <v>150.15</v>
      </c>
      <c r="AF9" s="12">
        <f t="shared" si="4"/>
        <v>143</v>
      </c>
      <c r="AG9" s="12">
        <f t="shared" si="4"/>
        <v>143.65</v>
      </c>
      <c r="AH9" s="12">
        <f t="shared" si="4"/>
        <v>146.25</v>
      </c>
      <c r="AI9" s="12">
        <f t="shared" si="4"/>
        <v>152.75</v>
      </c>
      <c r="AJ9" s="12">
        <f t="shared" si="4"/>
        <v>159.9</v>
      </c>
      <c r="AK9" s="12">
        <f t="shared" si="4"/>
        <v>-33.15</v>
      </c>
      <c r="AL9" s="12">
        <f t="shared" si="4"/>
        <v>-430.3</v>
      </c>
    </row>
    <row r="10" spans="1:38">
      <c r="A10" t="s">
        <v>19</v>
      </c>
      <c r="B10" s="2">
        <f>B12-SUM(B8:B9)</f>
        <v>310500</v>
      </c>
      <c r="C10" s="2">
        <f>C12-SUM(C8:C9)</f>
        <v>308790</v>
      </c>
      <c r="D10" s="2">
        <f t="shared" ref="D10:Z10" si="5">D12-SUM(D8:D9)</f>
        <v>336645</v>
      </c>
      <c r="E10" s="2">
        <f t="shared" si="5"/>
        <v>351057</v>
      </c>
      <c r="F10" s="2">
        <f t="shared" si="5"/>
        <v>363887</v>
      </c>
      <c r="G10" s="2">
        <f t="shared" si="5"/>
        <v>375455</v>
      </c>
      <c r="H10" s="2">
        <f t="shared" si="5"/>
        <v>385901</v>
      </c>
      <c r="I10" s="2">
        <f t="shared" si="5"/>
        <v>395365</v>
      </c>
      <c r="J10" s="2">
        <f t="shared" si="5"/>
        <v>403987</v>
      </c>
      <c r="K10" s="2">
        <f t="shared" si="5"/>
        <v>412252</v>
      </c>
      <c r="L10" s="2">
        <f t="shared" si="5"/>
        <v>420167</v>
      </c>
      <c r="M10" s="2">
        <f t="shared" si="5"/>
        <v>428077</v>
      </c>
      <c r="N10" s="2">
        <f t="shared" si="5"/>
        <v>435987</v>
      </c>
      <c r="O10" s="2">
        <f t="shared" si="5"/>
        <v>423824</v>
      </c>
      <c r="P10" s="2">
        <f t="shared" si="5"/>
        <v>427646</v>
      </c>
      <c r="Q10" s="2">
        <f t="shared" si="5"/>
        <v>431711</v>
      </c>
      <c r="R10" s="2">
        <f t="shared" si="5"/>
        <v>435996</v>
      </c>
      <c r="S10" s="2">
        <f t="shared" si="5"/>
        <v>440629</v>
      </c>
      <c r="T10" s="2">
        <f t="shared" si="5"/>
        <v>445610</v>
      </c>
      <c r="U10" s="2">
        <f t="shared" si="5"/>
        <v>451629</v>
      </c>
      <c r="V10" s="2">
        <f t="shared" si="5"/>
        <v>458765</v>
      </c>
      <c r="W10" s="2">
        <f t="shared" si="5"/>
        <v>466945</v>
      </c>
      <c r="X10" s="2">
        <f t="shared" si="5"/>
        <v>476244</v>
      </c>
      <c r="Y10" s="2">
        <f t="shared" si="5"/>
        <v>465061</v>
      </c>
      <c r="Z10" s="2">
        <f t="shared" si="5"/>
        <v>411422</v>
      </c>
      <c r="AA10" s="2">
        <f t="shared" ref="AA10:AL10" si="6">AA12-SUM(AA8:AA9)</f>
        <v>405567</v>
      </c>
      <c r="AB10" s="2">
        <f t="shared" si="6"/>
        <v>417105</v>
      </c>
      <c r="AC10" s="2">
        <f t="shared" si="6"/>
        <v>430264</v>
      </c>
      <c r="AD10" s="2">
        <f t="shared" si="6"/>
        <v>445646</v>
      </c>
      <c r="AE10" s="2">
        <f t="shared" si="6"/>
        <v>463405</v>
      </c>
      <c r="AF10" s="2">
        <f t="shared" si="6"/>
        <v>483818</v>
      </c>
      <c r="AG10" s="2">
        <f t="shared" si="6"/>
        <v>506810</v>
      </c>
      <c r="AH10" s="2">
        <f t="shared" si="6"/>
        <v>532527</v>
      </c>
      <c r="AI10" s="2">
        <f t="shared" si="6"/>
        <v>561106</v>
      </c>
      <c r="AJ10" s="2">
        <f t="shared" si="6"/>
        <v>592899</v>
      </c>
      <c r="AK10" s="2">
        <f t="shared" si="6"/>
        <v>614282</v>
      </c>
      <c r="AL10" s="2">
        <f t="shared" si="6"/>
        <v>611259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315000</v>
      </c>
      <c r="C12" s="2">
        <f>ROUNDUP(C3*'Reference Data'!$B$3,0)</f>
        <v>308700</v>
      </c>
      <c r="D12" s="2">
        <f>ROUNDUP(D3*'Reference Data'!$B$3,0)</f>
        <v>337050</v>
      </c>
      <c r="E12" s="2">
        <f>ROUNDUP(E3*'Reference Data'!$B$3,0)</f>
        <v>351260</v>
      </c>
      <c r="F12" s="2">
        <f>ROUNDUP(F3*'Reference Data'!$B$3,0)</f>
        <v>364070</v>
      </c>
      <c r="G12" s="2">
        <f>ROUNDUP(G3*'Reference Data'!$B$3,0)</f>
        <v>375620</v>
      </c>
      <c r="H12" s="2">
        <f>ROUNDUP(H3*'Reference Data'!$B$3,0)</f>
        <v>386050</v>
      </c>
      <c r="I12" s="2">
        <f>ROUNDUP(I3*'Reference Data'!$B$3,0)</f>
        <v>395500</v>
      </c>
      <c r="J12" s="2">
        <f>ROUNDUP(J3*'Reference Data'!$B$3,0)</f>
        <v>404110</v>
      </c>
      <c r="K12" s="2">
        <f>ROUNDUP(K3*'Reference Data'!$B$3,0)</f>
        <v>412370</v>
      </c>
      <c r="L12" s="2">
        <f>ROUNDUP(L3*'Reference Data'!$B$3,0)</f>
        <v>420280</v>
      </c>
      <c r="M12" s="2">
        <f>ROUNDUP(M3*'Reference Data'!$B$3,0)</f>
        <v>428190</v>
      </c>
      <c r="N12" s="2">
        <f>ROUNDUP(N3*'Reference Data'!$B$3,0)</f>
        <v>436100</v>
      </c>
      <c r="O12" s="2">
        <f>ROUNDUP(O3*'Reference Data'!$B$3,0)</f>
        <v>428120</v>
      </c>
      <c r="P12" s="2">
        <f>ROUNDUP(P3*'Reference Data'!$B$3,0)</f>
        <v>428050</v>
      </c>
      <c r="Q12" s="2">
        <f>ROUNDUP(Q3*'Reference Data'!$B$3,0)</f>
        <v>431970</v>
      </c>
      <c r="R12" s="2">
        <f>ROUNDUP(R3*'Reference Data'!$B$3,0)</f>
        <v>436240</v>
      </c>
      <c r="S12" s="2">
        <f>ROUNDUP(S3*'Reference Data'!$B$3,0)</f>
        <v>440860</v>
      </c>
      <c r="T12" s="2">
        <f>ROUNDUP(T3*'Reference Data'!$B$3,0)</f>
        <v>445830</v>
      </c>
      <c r="U12" s="2">
        <f>ROUNDUP(U3*'Reference Data'!$B$3,0)</f>
        <v>451850</v>
      </c>
      <c r="V12" s="2">
        <f>ROUNDUP(V3*'Reference Data'!$B$3,0)</f>
        <v>458990</v>
      </c>
      <c r="W12" s="2">
        <f>ROUNDUP(W3*'Reference Data'!$B$3,0)</f>
        <v>467180</v>
      </c>
      <c r="X12" s="2">
        <f>ROUNDUP(X3*'Reference Data'!$B$3,0)</f>
        <v>476490</v>
      </c>
      <c r="Y12" s="2">
        <f>ROUNDUP(Y3*'Reference Data'!$B$3,0)</f>
        <v>465010</v>
      </c>
      <c r="Z12" s="2">
        <f>ROUNDUP(Z3*'Reference Data'!$B$3,0)</f>
        <v>410760</v>
      </c>
      <c r="AA12" s="2">
        <f>ROUNDUP(AA3*'Reference Data'!$B$3,0)</f>
        <v>409850</v>
      </c>
      <c r="AB12" s="2">
        <f>ROUNDUP(AB3*'Reference Data'!$B$3,0)</f>
        <v>417620</v>
      </c>
      <c r="AC12" s="2">
        <f>ROUNDUP(AC3*'Reference Data'!$B$3,0)</f>
        <v>430710</v>
      </c>
      <c r="AD12" s="2">
        <f>ROUNDUP(AD3*'Reference Data'!$B$3,0)</f>
        <v>446110</v>
      </c>
      <c r="AE12" s="2">
        <f>ROUNDUP(AE3*'Reference Data'!$B$3,0)</f>
        <v>463890</v>
      </c>
      <c r="AF12" s="2">
        <f>ROUNDUP(AF3*'Reference Data'!$B$3,0)</f>
        <v>484330</v>
      </c>
      <c r="AG12" s="2">
        <f>ROUNDUP(AG3*'Reference Data'!$B$3,0)</f>
        <v>507360</v>
      </c>
      <c r="AH12" s="2">
        <f>ROUNDUP(AH3*'Reference Data'!$B$3,0)</f>
        <v>533120</v>
      </c>
      <c r="AI12" s="2">
        <f>ROUNDUP(AI3*'Reference Data'!$B$3,0)</f>
        <v>561750</v>
      </c>
      <c r="AJ12" s="2">
        <f>ROUNDUP(AJ3*'Reference Data'!$B$3,0)</f>
        <v>593600</v>
      </c>
      <c r="AK12" s="2">
        <f>ROUNDUP(AK3*'Reference Data'!$B$3,0)</f>
        <v>614530</v>
      </c>
      <c r="AL12" s="2">
        <f>ROUNDUP(AL3*'Reference Data'!$B$3,0)</f>
        <v>610540</v>
      </c>
    </row>
    <row r="13" spans="1:38">
      <c r="A13" t="s">
        <v>10</v>
      </c>
      <c r="B13" s="1">
        <f>(B12*'Reference Data'!$B$7*'Reference Data'!$B$8)/(5*60)</f>
        <v>3.15</v>
      </c>
      <c r="C13" s="1">
        <f>(C12*'Reference Data'!$B$7*'Reference Data'!$B$8)/(5*60)</f>
        <v>3.0870000000000002</v>
      </c>
      <c r="D13" s="1">
        <f>(D12*'Reference Data'!$B$7*'Reference Data'!$B$8)/(5*60)</f>
        <v>3.3705000000000003</v>
      </c>
      <c r="E13" s="1">
        <f>(E12*'Reference Data'!$B$7*'Reference Data'!$B$8)/(5*60)</f>
        <v>3.5125999999999999</v>
      </c>
      <c r="F13" s="1">
        <f>(F12*'Reference Data'!$B$7*'Reference Data'!$B$8)/(5*60)</f>
        <v>3.6407000000000003</v>
      </c>
      <c r="G13" s="1">
        <f>(G12*'Reference Data'!$B$7*'Reference Data'!$B$8)/(5*60)</f>
        <v>3.7562000000000002</v>
      </c>
      <c r="H13" s="1">
        <f>(H12*'Reference Data'!$B$7*'Reference Data'!$B$8)/(5*60)</f>
        <v>3.8605000000000005</v>
      </c>
      <c r="I13" s="1">
        <f>(I12*'Reference Data'!$B$7*'Reference Data'!$B$8)/(5*60)</f>
        <v>3.9550000000000001</v>
      </c>
      <c r="J13" s="1">
        <f>(J12*'Reference Data'!$B$7*'Reference Data'!$B$8)/(5*60)</f>
        <v>4.0411000000000001</v>
      </c>
      <c r="K13" s="1">
        <f>(K12*'Reference Data'!$B$7*'Reference Data'!$B$8)/(5*60)</f>
        <v>4.1237000000000004</v>
      </c>
      <c r="L13" s="1">
        <f>(L12*'Reference Data'!$B$7*'Reference Data'!$B$8)/(5*60)</f>
        <v>4.2028000000000008</v>
      </c>
      <c r="M13" s="1">
        <f>(M12*'Reference Data'!$B$7*'Reference Data'!$B$8)/(5*60)</f>
        <v>4.2818999999999994</v>
      </c>
      <c r="N13" s="1">
        <f>(N12*'Reference Data'!$B$7*'Reference Data'!$B$8)/(5*60)</f>
        <v>4.3610000000000007</v>
      </c>
      <c r="O13" s="1">
        <f>(O12*'Reference Data'!$B$7*'Reference Data'!$B$8)/(5*60)</f>
        <v>4.2812000000000001</v>
      </c>
      <c r="P13" s="1">
        <f>(P12*'Reference Data'!$B$7*'Reference Data'!$B$8)/(5*60)</f>
        <v>4.2805</v>
      </c>
      <c r="Q13" s="1">
        <f>(Q12*'Reference Data'!$B$7*'Reference Data'!$B$8)/(5*60)</f>
        <v>4.3197000000000001</v>
      </c>
      <c r="R13" s="1">
        <f>(R12*'Reference Data'!$B$7*'Reference Data'!$B$8)/(5*60)</f>
        <v>4.3624000000000001</v>
      </c>
      <c r="S13" s="1">
        <f>(S12*'Reference Data'!$B$7*'Reference Data'!$B$8)/(5*60)</f>
        <v>4.4085999999999999</v>
      </c>
      <c r="T13" s="1">
        <f>(T12*'Reference Data'!$B$7*'Reference Data'!$B$8)/(5*60)</f>
        <v>4.4583000000000004</v>
      </c>
      <c r="U13" s="1">
        <f>(U12*'Reference Data'!$B$7*'Reference Data'!$B$8)/(5*60)</f>
        <v>4.5185000000000004</v>
      </c>
      <c r="V13" s="1">
        <f>(V12*'Reference Data'!$B$7*'Reference Data'!$B$8)/(5*60)</f>
        <v>4.5899000000000001</v>
      </c>
      <c r="W13" s="1">
        <f>(W12*'Reference Data'!$B$7*'Reference Data'!$B$8)/(5*60)</f>
        <v>4.6718000000000002</v>
      </c>
      <c r="X13" s="1">
        <f>(X12*'Reference Data'!$B$7*'Reference Data'!$B$8)/(5*60)</f>
        <v>4.7648999999999999</v>
      </c>
      <c r="Y13" s="1">
        <f>(Y12*'Reference Data'!$B$7*'Reference Data'!$B$8)/(5*60)</f>
        <v>4.6501000000000001</v>
      </c>
      <c r="Z13" s="1">
        <f>(Z12*'Reference Data'!$B$7*'Reference Data'!$B$8)/(5*60)</f>
        <v>4.1075999999999997</v>
      </c>
      <c r="AA13" s="1">
        <f>(AA12*'Reference Data'!$B$7*'Reference Data'!$B$8)/(5*60)</f>
        <v>4.0985000000000005</v>
      </c>
      <c r="AB13" s="1">
        <f>(AB12*'Reference Data'!$B$7*'Reference Data'!$B$8)/(5*60)</f>
        <v>4.1762000000000006</v>
      </c>
      <c r="AC13" s="1">
        <f>(AC12*'Reference Data'!$B$7*'Reference Data'!$B$8)/(5*60)</f>
        <v>4.3071000000000002</v>
      </c>
      <c r="AD13" s="1">
        <f>(AD12*'Reference Data'!$B$7*'Reference Data'!$B$8)/(5*60)</f>
        <v>4.4611000000000001</v>
      </c>
      <c r="AE13" s="1">
        <f>(AE12*'Reference Data'!$B$7*'Reference Data'!$B$8)/(5*60)</f>
        <v>4.6389000000000005</v>
      </c>
      <c r="AF13" s="1">
        <f>(AF12*'Reference Data'!$B$7*'Reference Data'!$B$8)/(5*60)</f>
        <v>4.8433000000000002</v>
      </c>
      <c r="AG13" s="1">
        <f>(AG12*'Reference Data'!$B$7*'Reference Data'!$B$8)/(5*60)</f>
        <v>5.0735999999999999</v>
      </c>
      <c r="AH13" s="1">
        <f>(AH12*'Reference Data'!$B$7*'Reference Data'!$B$8)/(5*60)</f>
        <v>5.3311999999999999</v>
      </c>
      <c r="AI13" s="1">
        <f>(AI12*'Reference Data'!$B$7*'Reference Data'!$B$8)/(5*60)</f>
        <v>5.6174999999999997</v>
      </c>
      <c r="AJ13" s="1">
        <f>(AJ12*'Reference Data'!$B$7*'Reference Data'!$B$8)/(5*60)</f>
        <v>5.9360000000000008</v>
      </c>
      <c r="AK13" s="1">
        <f>(AK12*'Reference Data'!$B$7*'Reference Data'!$B$8)/(5*60)</f>
        <v>6.1452999999999998</v>
      </c>
      <c r="AL13" s="1">
        <f>(AL12*'Reference Data'!$B$7*'Reference Data'!$B$8)/(5*60)</f>
        <v>6.1054000000000004</v>
      </c>
    </row>
    <row r="14" spans="1:38">
      <c r="A14" t="s">
        <v>11</v>
      </c>
      <c r="B14" s="1">
        <f>B12/(30*24*60*60)</f>
        <v>0.12152777777777778</v>
      </c>
      <c r="C14" s="1">
        <f>C12/(30*24*60*60)</f>
        <v>0.11909722222222222</v>
      </c>
      <c r="D14" s="1">
        <f t="shared" ref="D14:Z14" si="7">D12/(30*24*60*60)</f>
        <v>0.13003472222222223</v>
      </c>
      <c r="E14" s="1">
        <f t="shared" si="7"/>
        <v>0.13551697530864198</v>
      </c>
      <c r="F14" s="1">
        <f t="shared" si="7"/>
        <v>0.1404591049382716</v>
      </c>
      <c r="G14" s="1">
        <f t="shared" si="7"/>
        <v>0.14491512345679011</v>
      </c>
      <c r="H14" s="1">
        <f t="shared" si="7"/>
        <v>0.14893904320987655</v>
      </c>
      <c r="I14" s="1">
        <f t="shared" si="7"/>
        <v>0.15258487654320987</v>
      </c>
      <c r="J14" s="1">
        <f t="shared" si="7"/>
        <v>0.15590663580246913</v>
      </c>
      <c r="K14" s="1">
        <f t="shared" si="7"/>
        <v>0.15909336419753087</v>
      </c>
      <c r="L14" s="1">
        <f t="shared" si="7"/>
        <v>0.16214506172839507</v>
      </c>
      <c r="M14" s="1">
        <f t="shared" si="7"/>
        <v>0.16519675925925925</v>
      </c>
      <c r="N14" s="1">
        <f t="shared" si="7"/>
        <v>0.16824845679012346</v>
      </c>
      <c r="O14" s="1">
        <f t="shared" si="7"/>
        <v>0.16516975308641976</v>
      </c>
      <c r="P14" s="1">
        <f t="shared" si="7"/>
        <v>0.16514274691358025</v>
      </c>
      <c r="Q14" s="1">
        <f t="shared" si="7"/>
        <v>0.16665509259259259</v>
      </c>
      <c r="R14" s="1">
        <f t="shared" si="7"/>
        <v>0.16830246913580246</v>
      </c>
      <c r="S14" s="1">
        <f t="shared" si="7"/>
        <v>0.17008487654320989</v>
      </c>
      <c r="T14" s="1">
        <f t="shared" si="7"/>
        <v>0.17200231481481482</v>
      </c>
      <c r="U14" s="1">
        <f t="shared" si="7"/>
        <v>0.17432484567901235</v>
      </c>
      <c r="V14" s="1">
        <f t="shared" si="7"/>
        <v>0.17707947530864199</v>
      </c>
      <c r="W14" s="1">
        <f t="shared" si="7"/>
        <v>0.1802391975308642</v>
      </c>
      <c r="X14" s="1">
        <f t="shared" si="7"/>
        <v>0.18383101851851852</v>
      </c>
      <c r="Y14" s="1">
        <f t="shared" si="7"/>
        <v>0.1794020061728395</v>
      </c>
      <c r="Z14" s="1">
        <f t="shared" si="7"/>
        <v>0.15847222222222221</v>
      </c>
      <c r="AA14" s="1">
        <f t="shared" ref="AA14:AL14" si="8">AA12/(30*24*60*60)</f>
        <v>0.15812114197530863</v>
      </c>
      <c r="AB14" s="1">
        <f t="shared" si="8"/>
        <v>0.16111882716049383</v>
      </c>
      <c r="AC14" s="1">
        <f t="shared" si="8"/>
        <v>0.16616898148148149</v>
      </c>
      <c r="AD14" s="1">
        <f t="shared" si="8"/>
        <v>0.17211033950617283</v>
      </c>
      <c r="AE14" s="1">
        <f t="shared" si="8"/>
        <v>0.1789699074074074</v>
      </c>
      <c r="AF14" s="1">
        <f t="shared" si="8"/>
        <v>0.18685570987654321</v>
      </c>
      <c r="AG14" s="1">
        <f t="shared" si="8"/>
        <v>0.19574074074074074</v>
      </c>
      <c r="AH14" s="1">
        <f t="shared" si="8"/>
        <v>0.20567901234567901</v>
      </c>
      <c r="AI14" s="1">
        <f t="shared" si="8"/>
        <v>0.21672453703703703</v>
      </c>
      <c r="AJ14" s="1">
        <f t="shared" si="8"/>
        <v>0.22901234567901235</v>
      </c>
      <c r="AK14" s="1">
        <f t="shared" si="8"/>
        <v>0.2370871913580247</v>
      </c>
      <c r="AL14" s="1">
        <f t="shared" si="8"/>
        <v>0.23554783950617283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135000</v>
      </c>
      <c r="C16" s="2">
        <f>ROUNDUP(C3*'Reference Data'!$B$4,0)</f>
        <v>132300</v>
      </c>
      <c r="D16" s="2">
        <f>ROUNDUP(D3*'Reference Data'!$B$4,0)</f>
        <v>144450</v>
      </c>
      <c r="E16" s="2">
        <f>ROUNDUP(E3*'Reference Data'!$B$4,0)</f>
        <v>150540</v>
      </c>
      <c r="F16" s="2">
        <f>ROUNDUP(F3*'Reference Data'!$B$4,0)</f>
        <v>156030</v>
      </c>
      <c r="G16" s="2">
        <f>ROUNDUP(G3*'Reference Data'!$B$4,0)</f>
        <v>160980</v>
      </c>
      <c r="H16" s="2">
        <f>ROUNDUP(H3*'Reference Data'!$B$4,0)</f>
        <v>165450</v>
      </c>
      <c r="I16" s="2">
        <f>ROUNDUP(I3*'Reference Data'!$B$4,0)</f>
        <v>169500</v>
      </c>
      <c r="J16" s="2">
        <f>ROUNDUP(J3*'Reference Data'!$B$4,0)</f>
        <v>173190</v>
      </c>
      <c r="K16" s="2">
        <f>ROUNDUP(K3*'Reference Data'!$B$4,0)</f>
        <v>176730</v>
      </c>
      <c r="L16" s="2">
        <f>ROUNDUP(L3*'Reference Data'!$B$4,0)</f>
        <v>180120</v>
      </c>
      <c r="M16" s="2">
        <f>ROUNDUP(M3*'Reference Data'!$B$4,0)</f>
        <v>183510</v>
      </c>
      <c r="N16" s="2">
        <f>ROUNDUP(N3*'Reference Data'!$B$4,0)</f>
        <v>186900</v>
      </c>
      <c r="O16" s="2">
        <f>ROUNDUP(O3*'Reference Data'!$B$4,0)</f>
        <v>183480</v>
      </c>
      <c r="P16" s="2">
        <f>ROUNDUP(P3*'Reference Data'!$B$4,0)</f>
        <v>183450</v>
      </c>
      <c r="Q16" s="2">
        <f>ROUNDUP(Q3*'Reference Data'!$B$4,0)</f>
        <v>185130</v>
      </c>
      <c r="R16" s="2">
        <f>ROUNDUP(R3*'Reference Data'!$B$4,0)</f>
        <v>186960</v>
      </c>
      <c r="S16" s="2">
        <f>ROUNDUP(S3*'Reference Data'!$B$4,0)</f>
        <v>188940</v>
      </c>
      <c r="T16" s="2">
        <f>ROUNDUP(T3*'Reference Data'!$B$4,0)</f>
        <v>191070</v>
      </c>
      <c r="U16" s="2">
        <f>ROUNDUP(U3*'Reference Data'!$B$4,0)</f>
        <v>193650</v>
      </c>
      <c r="V16" s="2">
        <f>ROUNDUP(V3*'Reference Data'!$B$4,0)</f>
        <v>196710</v>
      </c>
      <c r="W16" s="2">
        <f>ROUNDUP(W3*'Reference Data'!$B$4,0)</f>
        <v>200220</v>
      </c>
      <c r="X16" s="2">
        <f>ROUNDUP(X3*'Reference Data'!$B$4,0)</f>
        <v>204210</v>
      </c>
      <c r="Y16" s="2">
        <f>ROUNDUP(Y3*'Reference Data'!$B$4,0)</f>
        <v>199290</v>
      </c>
      <c r="Z16" s="2">
        <f>ROUNDUP(Z3*'Reference Data'!$B$4,0)</f>
        <v>176040</v>
      </c>
      <c r="AA16" s="2">
        <f>ROUNDUP(AA3*'Reference Data'!$B$4,0)</f>
        <v>175650</v>
      </c>
      <c r="AB16" s="2">
        <f>ROUNDUP(AB3*'Reference Data'!$B$4,0)</f>
        <v>178980</v>
      </c>
      <c r="AC16" s="2">
        <f>ROUNDUP(AC3*'Reference Data'!$B$4,0)</f>
        <v>184590</v>
      </c>
      <c r="AD16" s="2">
        <f>ROUNDUP(AD3*'Reference Data'!$B$4,0)</f>
        <v>191190</v>
      </c>
      <c r="AE16" s="2">
        <f>ROUNDUP(AE3*'Reference Data'!$B$4,0)</f>
        <v>198810</v>
      </c>
      <c r="AF16" s="2">
        <f>ROUNDUP(AF3*'Reference Data'!$B$4,0)</f>
        <v>207570</v>
      </c>
      <c r="AG16" s="2">
        <f>ROUNDUP(AG3*'Reference Data'!$B$4,0)</f>
        <v>217440</v>
      </c>
      <c r="AH16" s="2">
        <f>ROUNDUP(AH3*'Reference Data'!$B$4,0)</f>
        <v>228480</v>
      </c>
      <c r="AI16" s="2">
        <f>ROUNDUP(AI3*'Reference Data'!$B$4,0)</f>
        <v>240750</v>
      </c>
      <c r="AJ16" s="2">
        <f>ROUNDUP(AJ3*'Reference Data'!$B$4,0)</f>
        <v>254400</v>
      </c>
      <c r="AK16" s="2">
        <f>ROUNDUP(AK3*'Reference Data'!$B$4,0)</f>
        <v>263370</v>
      </c>
      <c r="AL16" s="2">
        <f>ROUNDUP(AL3*'Reference Data'!$B$4,0)</f>
        <v>261660</v>
      </c>
    </row>
    <row r="17" spans="1:38">
      <c r="A17" t="s">
        <v>12</v>
      </c>
      <c r="B17" s="1">
        <f>(B16*'Reference Data'!$B$7*'Reference Data'!$B$8)/(5*60)</f>
        <v>1.35</v>
      </c>
      <c r="C17" s="1">
        <f>(C16*'Reference Data'!$B$7*'Reference Data'!$B$8)/(5*60)</f>
        <v>1.3230000000000002</v>
      </c>
      <c r="D17" s="1">
        <f>(D16*'Reference Data'!$B$7*'Reference Data'!$B$8)/(5*60)</f>
        <v>1.4445000000000001</v>
      </c>
      <c r="E17" s="1">
        <f>(E16*'Reference Data'!$B$7*'Reference Data'!$B$8)/(5*60)</f>
        <v>1.5054000000000001</v>
      </c>
      <c r="F17" s="1">
        <f>(F16*'Reference Data'!$B$7*'Reference Data'!$B$8)/(5*60)</f>
        <v>1.5603</v>
      </c>
      <c r="G17" s="1">
        <f>(G16*'Reference Data'!$B$7*'Reference Data'!$B$8)/(5*60)</f>
        <v>1.6097999999999999</v>
      </c>
      <c r="H17" s="1">
        <f>(H16*'Reference Data'!$B$7*'Reference Data'!$B$8)/(5*60)</f>
        <v>1.6545000000000001</v>
      </c>
      <c r="I17" s="1">
        <f>(I16*'Reference Data'!$B$7*'Reference Data'!$B$8)/(5*60)</f>
        <v>1.6950000000000001</v>
      </c>
      <c r="J17" s="1">
        <f>(J16*'Reference Data'!$B$7*'Reference Data'!$B$8)/(5*60)</f>
        <v>1.7319000000000002</v>
      </c>
      <c r="K17" s="1">
        <f>(K16*'Reference Data'!$B$7*'Reference Data'!$B$8)/(5*60)</f>
        <v>1.7672999999999999</v>
      </c>
      <c r="L17" s="1">
        <f>(L16*'Reference Data'!$B$7*'Reference Data'!$B$8)/(5*60)</f>
        <v>1.8012000000000001</v>
      </c>
      <c r="M17" s="1">
        <f>(M16*'Reference Data'!$B$7*'Reference Data'!$B$8)/(5*60)</f>
        <v>1.8351000000000004</v>
      </c>
      <c r="N17" s="1">
        <f>(N16*'Reference Data'!$B$7*'Reference Data'!$B$8)/(5*60)</f>
        <v>1.8690000000000002</v>
      </c>
      <c r="O17" s="1">
        <f>(O16*'Reference Data'!$B$7*'Reference Data'!$B$8)/(5*60)</f>
        <v>1.8347999999999998</v>
      </c>
      <c r="P17" s="1">
        <f>(P16*'Reference Data'!$B$7*'Reference Data'!$B$8)/(5*60)</f>
        <v>1.8345</v>
      </c>
      <c r="Q17" s="1">
        <f>(Q16*'Reference Data'!$B$7*'Reference Data'!$B$8)/(5*60)</f>
        <v>1.8512999999999999</v>
      </c>
      <c r="R17" s="1">
        <f>(R16*'Reference Data'!$B$7*'Reference Data'!$B$8)/(5*60)</f>
        <v>1.8695999999999999</v>
      </c>
      <c r="S17" s="1">
        <f>(S16*'Reference Data'!$B$7*'Reference Data'!$B$8)/(5*60)</f>
        <v>1.8894000000000002</v>
      </c>
      <c r="T17" s="1">
        <f>(T16*'Reference Data'!$B$7*'Reference Data'!$B$8)/(5*60)</f>
        <v>1.9106999999999998</v>
      </c>
      <c r="U17" s="1">
        <f>(U16*'Reference Data'!$B$7*'Reference Data'!$B$8)/(5*60)</f>
        <v>1.9365000000000001</v>
      </c>
      <c r="V17" s="1">
        <f>(V16*'Reference Data'!$B$7*'Reference Data'!$B$8)/(5*60)</f>
        <v>1.9671000000000001</v>
      </c>
      <c r="W17" s="1">
        <f>(W16*'Reference Data'!$B$7*'Reference Data'!$B$8)/(5*60)</f>
        <v>2.0021999999999998</v>
      </c>
      <c r="X17" s="1">
        <f>(X16*'Reference Data'!$B$7*'Reference Data'!$B$8)/(5*60)</f>
        <v>2.0421</v>
      </c>
      <c r="Y17" s="1">
        <f>(Y16*'Reference Data'!$B$7*'Reference Data'!$B$8)/(5*60)</f>
        <v>1.9929000000000001</v>
      </c>
      <c r="Z17" s="1">
        <f>(Z16*'Reference Data'!$B$7*'Reference Data'!$B$8)/(5*60)</f>
        <v>1.7604</v>
      </c>
      <c r="AA17" s="1">
        <f>(AA16*'Reference Data'!$B$7*'Reference Data'!$B$8)/(5*60)</f>
        <v>1.7565000000000002</v>
      </c>
      <c r="AB17" s="1">
        <f>(AB16*'Reference Data'!$B$7*'Reference Data'!$B$8)/(5*60)</f>
        <v>1.7897999999999998</v>
      </c>
      <c r="AC17" s="1">
        <f>(AC16*'Reference Data'!$B$7*'Reference Data'!$B$8)/(5*60)</f>
        <v>1.8458999999999999</v>
      </c>
      <c r="AD17" s="1">
        <f>(AD16*'Reference Data'!$B$7*'Reference Data'!$B$8)/(5*60)</f>
        <v>1.9119000000000002</v>
      </c>
      <c r="AE17" s="1">
        <f>(AE16*'Reference Data'!$B$7*'Reference Data'!$B$8)/(5*60)</f>
        <v>1.9881000000000002</v>
      </c>
      <c r="AF17" s="1">
        <f>(AF16*'Reference Data'!$B$7*'Reference Data'!$B$8)/(5*60)</f>
        <v>2.0757000000000003</v>
      </c>
      <c r="AG17" s="1">
        <f>(AG16*'Reference Data'!$B$7*'Reference Data'!$B$8)/(5*60)</f>
        <v>2.1744000000000003</v>
      </c>
      <c r="AH17" s="1">
        <f>(AH16*'Reference Data'!$B$7*'Reference Data'!$B$8)/(5*60)</f>
        <v>2.2848000000000002</v>
      </c>
      <c r="AI17" s="1">
        <f>(AI16*'Reference Data'!$B$7*'Reference Data'!$B$8)/(5*60)</f>
        <v>2.4075000000000002</v>
      </c>
      <c r="AJ17" s="1">
        <f>(AJ16*'Reference Data'!$B$7*'Reference Data'!$B$8)/(5*60)</f>
        <v>2.544</v>
      </c>
      <c r="AK17" s="1">
        <f>(AK16*'Reference Data'!$B$7*'Reference Data'!$B$8)/(5*60)</f>
        <v>2.6337000000000002</v>
      </c>
      <c r="AL17" s="1">
        <f>(AL16*'Reference Data'!$B$7*'Reference Data'!$B$8)/(5*60)</f>
        <v>2.6166</v>
      </c>
    </row>
    <row r="18" spans="1:38">
      <c r="A18" t="s">
        <v>13</v>
      </c>
      <c r="B18" s="7">
        <f>B16/(30*24*60*60)</f>
        <v>5.2083333333333336E-2</v>
      </c>
      <c r="C18" s="7">
        <f t="shared" ref="C18:Z18" si="9">C16/(30*24*60*60)</f>
        <v>5.1041666666666666E-2</v>
      </c>
      <c r="D18" s="7">
        <f t="shared" si="9"/>
        <v>5.572916666666667E-2</v>
      </c>
      <c r="E18" s="7">
        <f t="shared" si="9"/>
        <v>5.8078703703703702E-2</v>
      </c>
      <c r="F18" s="7">
        <f t="shared" si="9"/>
        <v>6.0196759259259262E-2</v>
      </c>
      <c r="G18" s="7">
        <f t="shared" si="9"/>
        <v>6.2106481481481485E-2</v>
      </c>
      <c r="H18" s="7">
        <f t="shared" si="9"/>
        <v>6.3831018518518523E-2</v>
      </c>
      <c r="I18" s="7">
        <f t="shared" si="9"/>
        <v>6.5393518518518517E-2</v>
      </c>
      <c r="J18" s="7">
        <f t="shared" si="9"/>
        <v>6.6817129629629629E-2</v>
      </c>
      <c r="K18" s="7">
        <f t="shared" si="9"/>
        <v>6.8182870370370366E-2</v>
      </c>
      <c r="L18" s="7">
        <f t="shared" si="9"/>
        <v>6.9490740740740742E-2</v>
      </c>
      <c r="M18" s="7">
        <f t="shared" si="9"/>
        <v>7.0798611111111118E-2</v>
      </c>
      <c r="N18" s="7">
        <f t="shared" si="9"/>
        <v>7.210648148148148E-2</v>
      </c>
      <c r="O18" s="7">
        <f t="shared" si="9"/>
        <v>7.0787037037037037E-2</v>
      </c>
      <c r="P18" s="7">
        <f t="shared" si="9"/>
        <v>7.0775462962962957E-2</v>
      </c>
      <c r="Q18" s="7">
        <f t="shared" si="9"/>
        <v>7.1423611111111104E-2</v>
      </c>
      <c r="R18" s="7">
        <f t="shared" si="9"/>
        <v>7.2129629629629627E-2</v>
      </c>
      <c r="S18" s="7">
        <f t="shared" si="9"/>
        <v>7.2893518518518524E-2</v>
      </c>
      <c r="T18" s="7">
        <f t="shared" si="9"/>
        <v>7.3715277777777782E-2</v>
      </c>
      <c r="U18" s="7">
        <f t="shared" si="9"/>
        <v>7.4710648148148151E-2</v>
      </c>
      <c r="V18" s="7">
        <f t="shared" si="9"/>
        <v>7.5891203703703697E-2</v>
      </c>
      <c r="W18" s="7">
        <f t="shared" si="9"/>
        <v>7.7245370370370367E-2</v>
      </c>
      <c r="X18" s="7">
        <f t="shared" si="9"/>
        <v>7.8784722222222228E-2</v>
      </c>
      <c r="Y18" s="7">
        <f t="shared" si="9"/>
        <v>7.6886574074074079E-2</v>
      </c>
      <c r="Z18" s="7">
        <f t="shared" si="9"/>
        <v>6.7916666666666667E-2</v>
      </c>
      <c r="AA18" s="7">
        <f t="shared" ref="AA18:AL18" si="10">AA16/(30*24*60*60)</f>
        <v>6.7766203703703703E-2</v>
      </c>
      <c r="AB18" s="7">
        <f t="shared" si="10"/>
        <v>6.9050925925925932E-2</v>
      </c>
      <c r="AC18" s="7">
        <f t="shared" si="10"/>
        <v>7.121527777777778E-2</v>
      </c>
      <c r="AD18" s="7">
        <f t="shared" si="10"/>
        <v>7.3761574074074077E-2</v>
      </c>
      <c r="AE18" s="7">
        <f t="shared" si="10"/>
        <v>7.6701388888888888E-2</v>
      </c>
      <c r="AF18" s="7">
        <f t="shared" si="10"/>
        <v>8.0081018518518524E-2</v>
      </c>
      <c r="AG18" s="7">
        <f t="shared" si="10"/>
        <v>8.3888888888888888E-2</v>
      </c>
      <c r="AH18" s="7">
        <f t="shared" si="10"/>
        <v>8.8148148148148142E-2</v>
      </c>
      <c r="AI18" s="7">
        <f t="shared" si="10"/>
        <v>9.2881944444444448E-2</v>
      </c>
      <c r="AJ18" s="7">
        <f t="shared" si="10"/>
        <v>9.8148148148148151E-2</v>
      </c>
      <c r="AK18" s="7">
        <f t="shared" si="10"/>
        <v>0.10160879629629629</v>
      </c>
      <c r="AL18" s="7">
        <f t="shared" si="10"/>
        <v>0.10094907407407408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97479000</v>
      </c>
      <c r="C20" s="2">
        <f>ROUNDUP(C3*'Reference Data'!$B$5,0)</f>
        <v>95529420</v>
      </c>
      <c r="D20" s="2">
        <f>ROUNDUP(D3*'Reference Data'!$B$5,0)</f>
        <v>104302530</v>
      </c>
      <c r="E20" s="2">
        <f>ROUNDUP(E3*'Reference Data'!$B$5,0)</f>
        <v>108699916</v>
      </c>
      <c r="F20" s="2">
        <f>ROUNDUP(F3*'Reference Data'!$B$5,0)</f>
        <v>112664062</v>
      </c>
      <c r="G20" s="2">
        <f>ROUNDUP(G3*'Reference Data'!$B$5,0)</f>
        <v>116238292</v>
      </c>
      <c r="H20" s="2">
        <f>ROUNDUP(H3*'Reference Data'!$B$5,0)</f>
        <v>119465930</v>
      </c>
      <c r="I20" s="2">
        <f>ROUNDUP(I3*'Reference Data'!$B$5,0)</f>
        <v>122390300</v>
      </c>
      <c r="J20" s="2">
        <f>ROUNDUP(J3*'Reference Data'!$B$5,0)</f>
        <v>125054726</v>
      </c>
      <c r="K20" s="2">
        <f>ROUNDUP(K3*'Reference Data'!$B$5,0)</f>
        <v>127610842</v>
      </c>
      <c r="L20" s="2">
        <f>ROUNDUP(L3*'Reference Data'!$B$5,0)</f>
        <v>130058648</v>
      </c>
      <c r="M20" s="2">
        <f>ROUNDUP(M3*'Reference Data'!$B$5,0)</f>
        <v>132506454</v>
      </c>
      <c r="N20" s="2">
        <f>ROUNDUP(N3*'Reference Data'!$B$5,0)</f>
        <v>134954260</v>
      </c>
      <c r="O20" s="2">
        <f>ROUNDUP(O3*'Reference Data'!$B$5,0)</f>
        <v>132484792</v>
      </c>
      <c r="P20" s="2">
        <f>ROUNDUP(P3*'Reference Data'!$B$5,0)</f>
        <v>132463130</v>
      </c>
      <c r="Q20" s="2">
        <f>ROUNDUP(Q3*'Reference Data'!$B$5,0)</f>
        <v>133676202</v>
      </c>
      <c r="R20" s="2">
        <f>ROUNDUP(R3*'Reference Data'!$B$5,0)</f>
        <v>134997584</v>
      </c>
      <c r="S20" s="2">
        <f>ROUNDUP(S3*'Reference Data'!$B$5,0)</f>
        <v>136427276</v>
      </c>
      <c r="T20" s="2">
        <f>ROUNDUP(T3*'Reference Data'!$B$5,0)</f>
        <v>137965278</v>
      </c>
      <c r="U20" s="2">
        <f>ROUNDUP(U3*'Reference Data'!$B$5,0)</f>
        <v>139828210</v>
      </c>
      <c r="V20" s="2">
        <f>ROUNDUP(V3*'Reference Data'!$B$5,0)</f>
        <v>142037734</v>
      </c>
      <c r="W20" s="2">
        <f>ROUNDUP(W3*'Reference Data'!$B$5,0)</f>
        <v>144572188</v>
      </c>
      <c r="X20" s="2">
        <f>ROUNDUP(X3*'Reference Data'!$B$5,0)</f>
        <v>147453234</v>
      </c>
      <c r="Y20" s="2">
        <f>ROUNDUP(Y3*'Reference Data'!$B$5,0)</f>
        <v>143900666</v>
      </c>
      <c r="Z20" s="2">
        <f>ROUNDUP(Z3*'Reference Data'!$B$5,0)</f>
        <v>127112616</v>
      </c>
      <c r="AA20" s="2">
        <f>ROUNDUP(AA3*'Reference Data'!$B$5,0)</f>
        <v>126831010</v>
      </c>
      <c r="AB20" s="2">
        <f>ROUNDUP(AB3*'Reference Data'!$B$5,0)</f>
        <v>129235492</v>
      </c>
      <c r="AC20" s="2">
        <f>ROUNDUP(AC3*'Reference Data'!$B$5,0)</f>
        <v>133286286</v>
      </c>
      <c r="AD20" s="2">
        <f>ROUNDUP(AD3*'Reference Data'!$B$5,0)</f>
        <v>138051926</v>
      </c>
      <c r="AE20" s="2">
        <f>ROUNDUP(AE3*'Reference Data'!$B$5,0)</f>
        <v>143554074</v>
      </c>
      <c r="AF20" s="2">
        <f>ROUNDUP(AF3*'Reference Data'!$B$5,0)</f>
        <v>149879378</v>
      </c>
      <c r="AG20" s="2">
        <f>ROUNDUP(AG3*'Reference Data'!$B$5,0)</f>
        <v>157006176</v>
      </c>
      <c r="AH20" s="2">
        <f>ROUNDUP(AH3*'Reference Data'!$B$5,0)</f>
        <v>164977792</v>
      </c>
      <c r="AI20" s="2">
        <f>ROUNDUP(AI3*'Reference Data'!$B$5,0)</f>
        <v>173837550</v>
      </c>
      <c r="AJ20" s="2">
        <f>ROUNDUP(AJ3*'Reference Data'!$B$5,0)</f>
        <v>183693760</v>
      </c>
      <c r="AK20" s="2">
        <f>ROUNDUP(AK3*'Reference Data'!$B$5,0)</f>
        <v>190170698</v>
      </c>
      <c r="AL20" s="2">
        <f>ROUNDUP(AL3*'Reference Data'!$B$5,0)</f>
        <v>188935964</v>
      </c>
    </row>
    <row r="21" spans="1:38">
      <c r="A21" t="s">
        <v>15</v>
      </c>
      <c r="B21" s="1">
        <f>(B20*'Reference Data'!$B$9*'Reference Data'!$B$10)/(5*60)</f>
        <v>51.988799999999998</v>
      </c>
      <c r="C21" s="1">
        <f>(C20*'Reference Data'!$B$9*'Reference Data'!$B$10)/(5*60)</f>
        <v>50.949024000000001</v>
      </c>
      <c r="D21" s="1">
        <f>(D20*'Reference Data'!$B$9*'Reference Data'!$B$10)/(5*60)</f>
        <v>55.628016000000002</v>
      </c>
      <c r="E21" s="1">
        <f>(E20*'Reference Data'!$B$9*'Reference Data'!$B$10)/(5*60)</f>
        <v>57.973288533333324</v>
      </c>
      <c r="F21" s="1">
        <f>(F20*'Reference Data'!$B$9*'Reference Data'!$B$10)/(5*60)</f>
        <v>60.087499733333338</v>
      </c>
      <c r="G21" s="1">
        <f>(G20*'Reference Data'!$B$9*'Reference Data'!$B$10)/(5*60)</f>
        <v>61.993755733333337</v>
      </c>
      <c r="H21" s="1">
        <f>(H20*'Reference Data'!$B$9*'Reference Data'!$B$10)/(5*60)</f>
        <v>63.715162666666671</v>
      </c>
      <c r="I21" s="1">
        <f>(I20*'Reference Data'!$B$9*'Reference Data'!$B$10)/(5*60)</f>
        <v>65.274826666666669</v>
      </c>
      <c r="J21" s="1">
        <f>(J20*'Reference Data'!$B$9*'Reference Data'!$B$10)/(5*60)</f>
        <v>66.695853866666667</v>
      </c>
      <c r="K21" s="1">
        <f>(K20*'Reference Data'!$B$9*'Reference Data'!$B$10)/(5*60)</f>
        <v>68.059115733333329</v>
      </c>
      <c r="L21" s="1">
        <f>(L20*'Reference Data'!$B$9*'Reference Data'!$B$10)/(5*60)</f>
        <v>69.364612266666668</v>
      </c>
      <c r="M21" s="1">
        <f>(M20*'Reference Data'!$B$9*'Reference Data'!$B$10)/(5*60)</f>
        <v>70.670108800000008</v>
      </c>
      <c r="N21" s="1">
        <f>(N20*'Reference Data'!$B$9*'Reference Data'!$B$10)/(5*60)</f>
        <v>71.975605333333348</v>
      </c>
      <c r="O21" s="1">
        <f>(O20*'Reference Data'!$B$9*'Reference Data'!$B$10)/(5*60)</f>
        <v>70.65855573333333</v>
      </c>
      <c r="P21" s="1">
        <f>(P20*'Reference Data'!$B$9*'Reference Data'!$B$10)/(5*60)</f>
        <v>70.647002666666666</v>
      </c>
      <c r="Q21" s="1">
        <f>(Q20*'Reference Data'!$B$9*'Reference Data'!$B$10)/(5*60)</f>
        <v>71.29397440000001</v>
      </c>
      <c r="R21" s="1">
        <f>(R20*'Reference Data'!$B$9*'Reference Data'!$B$10)/(5*60)</f>
        <v>71.998711466666677</v>
      </c>
      <c r="S21" s="1">
        <f>(S20*'Reference Data'!$B$9*'Reference Data'!$B$10)/(5*60)</f>
        <v>72.761213866666665</v>
      </c>
      <c r="T21" s="1">
        <f>(T20*'Reference Data'!$B$9*'Reference Data'!$B$10)/(5*60)</f>
        <v>73.581481600000004</v>
      </c>
      <c r="U21" s="1">
        <f>(U20*'Reference Data'!$B$9*'Reference Data'!$B$10)/(5*60)</f>
        <v>74.575045333333335</v>
      </c>
      <c r="V21" s="1">
        <f>(V20*'Reference Data'!$B$9*'Reference Data'!$B$10)/(5*60)</f>
        <v>75.753458133333339</v>
      </c>
      <c r="W21" s="1">
        <f>(W20*'Reference Data'!$B$9*'Reference Data'!$B$10)/(5*60)</f>
        <v>77.105166933333336</v>
      </c>
      <c r="X21" s="1">
        <f>(X20*'Reference Data'!$B$9*'Reference Data'!$B$10)/(5*60)</f>
        <v>78.641724800000006</v>
      </c>
      <c r="Y21" s="1">
        <f>(Y20*'Reference Data'!$B$9*'Reference Data'!$B$10)/(5*60)</f>
        <v>76.747021866666671</v>
      </c>
      <c r="Z21" s="1">
        <f>(Z20*'Reference Data'!$B$9*'Reference Data'!$B$10)/(5*60)</f>
        <v>67.793395200000006</v>
      </c>
      <c r="AA21" s="1">
        <f>(AA20*'Reference Data'!$B$9*'Reference Data'!$B$10)/(5*60)</f>
        <v>67.643205333333341</v>
      </c>
      <c r="AB21" s="1">
        <f>(AB20*'Reference Data'!$B$9*'Reference Data'!$B$10)/(5*60)</f>
        <v>68.925595733333338</v>
      </c>
      <c r="AC21" s="1">
        <f>(AC20*'Reference Data'!$B$9*'Reference Data'!$B$10)/(5*60)</f>
        <v>71.08601920000001</v>
      </c>
      <c r="AD21" s="1">
        <f>(AD20*'Reference Data'!$B$9*'Reference Data'!$B$10)/(5*60)</f>
        <v>73.627693866666675</v>
      </c>
      <c r="AE21" s="1">
        <f>(AE20*'Reference Data'!$B$9*'Reference Data'!$B$10)/(5*60)</f>
        <v>76.562172799999999</v>
      </c>
      <c r="AF21" s="1">
        <f>(AF20*'Reference Data'!$B$9*'Reference Data'!$B$10)/(5*60)</f>
        <v>79.935668266666667</v>
      </c>
      <c r="AG21" s="1">
        <f>(AG20*'Reference Data'!$B$9*'Reference Data'!$B$10)/(5*60)</f>
        <v>83.736627200000001</v>
      </c>
      <c r="AH21" s="1">
        <f>(AH20*'Reference Data'!$B$9*'Reference Data'!$B$10)/(5*60)</f>
        <v>87.988155733333329</v>
      </c>
      <c r="AI21" s="1">
        <f>(AI20*'Reference Data'!$B$9*'Reference Data'!$B$10)/(5*60)</f>
        <v>92.713360000000009</v>
      </c>
      <c r="AJ21" s="1">
        <f>(AJ20*'Reference Data'!$B$9*'Reference Data'!$B$10)/(5*60)</f>
        <v>97.970005333333347</v>
      </c>
      <c r="AK21" s="1">
        <f>(AK20*'Reference Data'!$B$9*'Reference Data'!$B$10)/(5*60)</f>
        <v>101.42437226666667</v>
      </c>
      <c r="AL21" s="1">
        <f>(AL20*'Reference Data'!$B$9*'Reference Data'!$B$10)/(5*60)</f>
        <v>100.76584746666667</v>
      </c>
    </row>
    <row r="22" spans="1:38">
      <c r="A22" t="s">
        <v>14</v>
      </c>
      <c r="B22" s="1">
        <f>B20/(30*24*60*60)</f>
        <v>37.607638888888886</v>
      </c>
      <c r="C22" s="1">
        <f t="shared" ref="C22:Z22" si="11">C20/(30*24*60*60)</f>
        <v>36.855486111111112</v>
      </c>
      <c r="D22" s="1">
        <f t="shared" si="11"/>
        <v>40.240173611111111</v>
      </c>
      <c r="E22" s="1">
        <f t="shared" si="11"/>
        <v>41.936695987654318</v>
      </c>
      <c r="F22" s="1">
        <f t="shared" si="11"/>
        <v>43.466073302469134</v>
      </c>
      <c r="G22" s="1">
        <f t="shared" si="11"/>
        <v>44.845020061728398</v>
      </c>
      <c r="H22" s="1">
        <f t="shared" si="11"/>
        <v>46.090250771604936</v>
      </c>
      <c r="I22" s="1">
        <f t="shared" si="11"/>
        <v>47.218479938271606</v>
      </c>
      <c r="J22" s="1">
        <f t="shared" si="11"/>
        <v>48.246422067901236</v>
      </c>
      <c r="K22" s="1">
        <f t="shared" si="11"/>
        <v>49.232577932098764</v>
      </c>
      <c r="L22" s="1">
        <f t="shared" si="11"/>
        <v>50.176947530864197</v>
      </c>
      <c r="M22" s="1">
        <f t="shared" si="11"/>
        <v>51.121317129629631</v>
      </c>
      <c r="N22" s="1">
        <f t="shared" si="11"/>
        <v>52.065686728395065</v>
      </c>
      <c r="O22" s="1">
        <f t="shared" si="11"/>
        <v>51.112959876543208</v>
      </c>
      <c r="P22" s="1">
        <f t="shared" si="11"/>
        <v>51.104602623456792</v>
      </c>
      <c r="Q22" s="1">
        <f t="shared" si="11"/>
        <v>51.572608796296294</v>
      </c>
      <c r="R22" s="1">
        <f t="shared" si="11"/>
        <v>52.082401234567904</v>
      </c>
      <c r="S22" s="1">
        <f t="shared" si="11"/>
        <v>52.633979938271608</v>
      </c>
      <c r="T22" s="1">
        <f t="shared" si="11"/>
        <v>53.227344907407407</v>
      </c>
      <c r="U22" s="1">
        <f t="shared" si="11"/>
        <v>53.946068672839509</v>
      </c>
      <c r="V22" s="1">
        <f t="shared" si="11"/>
        <v>54.798508487654324</v>
      </c>
      <c r="W22" s="1">
        <f t="shared" si="11"/>
        <v>55.776307098765429</v>
      </c>
      <c r="X22" s="1">
        <f t="shared" si="11"/>
        <v>56.887821759259261</v>
      </c>
      <c r="Y22" s="1">
        <f t="shared" si="11"/>
        <v>55.517232253086419</v>
      </c>
      <c r="Z22" s="1">
        <f t="shared" si="11"/>
        <v>49.04036111111111</v>
      </c>
      <c r="AA22" s="1">
        <f t="shared" ref="AA22:AL22" si="12">AA20/(30*24*60*60)</f>
        <v>48.931716820987653</v>
      </c>
      <c r="AB22" s="1">
        <f t="shared" si="12"/>
        <v>49.859371913580247</v>
      </c>
      <c r="AC22" s="1">
        <f t="shared" si="12"/>
        <v>51.422178240740742</v>
      </c>
      <c r="AD22" s="1">
        <f t="shared" si="12"/>
        <v>53.260773919753085</v>
      </c>
      <c r="AE22" s="1">
        <f t="shared" si="12"/>
        <v>55.383516203703707</v>
      </c>
      <c r="AF22" s="1">
        <f t="shared" si="12"/>
        <v>57.823834104938271</v>
      </c>
      <c r="AG22" s="1">
        <f t="shared" si="12"/>
        <v>60.57337037037037</v>
      </c>
      <c r="AH22" s="1">
        <f t="shared" si="12"/>
        <v>63.648839506172841</v>
      </c>
      <c r="AI22" s="1">
        <f t="shared" si="12"/>
        <v>67.066956018518525</v>
      </c>
      <c r="AJ22" s="1">
        <f t="shared" si="12"/>
        <v>70.869506172839507</v>
      </c>
      <c r="AK22" s="1">
        <f t="shared" si="12"/>
        <v>73.368324845679012</v>
      </c>
      <c r="AL22" s="1">
        <f t="shared" si="12"/>
        <v>72.891961419753088</v>
      </c>
    </row>
    <row r="24" spans="1:38">
      <c r="A24" t="s">
        <v>104</v>
      </c>
      <c r="B24" s="10">
        <v>0.65</v>
      </c>
      <c r="C24" s="54"/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B20" sqref="B20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Data'!B14</f>
        <v>20000000</v>
      </c>
      <c r="C3" s="35"/>
    </row>
    <row r="4" spans="1:5">
      <c r="A4" s="31" t="s">
        <v>72</v>
      </c>
      <c r="B4" s="40">
        <f>MAX('Transaction Details'!B3:AL3)</f>
        <v>8779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Data'!$B$7*'Reference Data'!$B$8)/(5*60)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Data'!$B$7*'Reference Data'!$B$8)/(5*60)</f>
        <v>6000</v>
      </c>
    </row>
    <row r="9" spans="1:5" ht="15.75">
      <c r="A9" s="31" t="s">
        <v>101</v>
      </c>
      <c r="B9" s="49" t="s">
        <v>99</v>
      </c>
      <c r="C9" s="35">
        <f>'Reference Data'!B12</f>
        <v>3500</v>
      </c>
    </row>
    <row r="10" spans="1:5" ht="15.75">
      <c r="A10" s="31" t="s">
        <v>102</v>
      </c>
      <c r="B10" s="39">
        <f>'Reference Data'!B19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614530</v>
      </c>
      <c r="C12" s="14">
        <f>(B12*'Reference Data'!$B$7*'Reference Data'!$B$8)/(5*60)</f>
        <v>6.1452999999999998</v>
      </c>
    </row>
    <row r="13" spans="1:5" ht="15.75">
      <c r="A13" s="31" t="s">
        <v>83</v>
      </c>
      <c r="B13" s="37">
        <f>B4*'Reference Data'!B4</f>
        <v>263370</v>
      </c>
      <c r="C13" s="14">
        <f>(B13*'Reference Data'!$B$7*'Reference Data'!$B$8)/(5*60)</f>
        <v>2.6337000000000002</v>
      </c>
    </row>
    <row r="14" spans="1:5">
      <c r="A14" s="31" t="s">
        <v>98</v>
      </c>
      <c r="B14" s="50" t="s">
        <v>99</v>
      </c>
      <c r="C14" s="34">
        <f>B4/B3*'Reference Data'!B12</f>
        <v>1.5363250000000002</v>
      </c>
    </row>
    <row r="15" spans="1:5" ht="15.75">
      <c r="A15" s="31" t="s">
        <v>82</v>
      </c>
      <c r="B15" s="35">
        <f>B4*'Reference Data'!B5</f>
        <v>190170698</v>
      </c>
      <c r="C15" s="36">
        <f>(B15*'Reference Data'!B9*'Reference Data'!B10)/(5*60)</f>
        <v>101.42437226666667</v>
      </c>
    </row>
    <row r="16" spans="1:5">
      <c r="A16" s="31" t="s">
        <v>81</v>
      </c>
      <c r="B16" s="35">
        <f>B15*10</f>
        <v>1901706980</v>
      </c>
      <c r="C16" s="34">
        <f>C15*10</f>
        <v>1014.2437226666666</v>
      </c>
    </row>
    <row r="18" spans="1:3">
      <c r="A18" s="31" t="s">
        <v>80</v>
      </c>
      <c r="B18" s="33">
        <f>B12/B7</f>
        <v>4.3895000000000002E-4</v>
      </c>
      <c r="C18" s="32" t="s">
        <v>76</v>
      </c>
    </row>
    <row r="19" spans="1:3">
      <c r="A19" s="31" t="s">
        <v>79</v>
      </c>
      <c r="B19" s="33">
        <f>B13/B8</f>
        <v>4.3895000000000002E-4</v>
      </c>
      <c r="C19" s="32" t="s">
        <v>76</v>
      </c>
    </row>
    <row r="20" spans="1:3">
      <c r="A20" s="31" t="s">
        <v>100</v>
      </c>
      <c r="B20" s="33">
        <f>C14/C9</f>
        <v>4.3895000000000007E-4</v>
      </c>
      <c r="C20" s="32" t="s">
        <v>76</v>
      </c>
    </row>
    <row r="21" spans="1:3" ht="15.75">
      <c r="A21" s="31" t="s">
        <v>78</v>
      </c>
      <c r="B21" s="28">
        <f>B15/B10</f>
        <v>1.389551606925739E-5</v>
      </c>
    </row>
    <row r="22" spans="1:3">
      <c r="A22" s="31" t="s">
        <v>77</v>
      </c>
      <c r="B22" s="33">
        <f>B16/B10</f>
        <v>1.389551606925739E-4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H13" sqref="H13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Data'!B15</f>
        <v>50000000</v>
      </c>
    </row>
    <row r="4" spans="1:5">
      <c r="A4" s="31" t="s">
        <v>72</v>
      </c>
      <c r="B4" s="40">
        <f>MAX('Transaction Details'!B3:AL3)</f>
        <v>8779</v>
      </c>
    </row>
    <row r="5" spans="1:5">
      <c r="A5" s="29" t="s">
        <v>71</v>
      </c>
      <c r="B5" s="28">
        <f>E53/D53</f>
        <v>1.7558000000000002E-4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1.264176E-2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2.1069600000000001E-2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2.949744E-2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2.1069600000000001E-2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4.2139200000000002E-2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0.12641759999999999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4.2139200000000002E-2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4.2139200000000002E-2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8.4278400000000003E-2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1.05348E-2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2.1069600000000001E-2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2.1069600000000001E-2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0.16855680000000001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4.2139200000000002E-2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4.2139200000000002E-2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0.33711360000000001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4.2139200000000002E-2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0.16855680000000001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4.2139200000000002E-2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8.4278400000000003E-2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8.4278400000000003E-2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8.4278400000000003E-2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4.2139200000000002E-2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8.4278400000000003E-2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4.2139200000000002E-2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4.2139200000000002E-2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2.1069600000000001E-2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4.2139200000000002E-2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0.12641759999999999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4.2139200000000002E-2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4.2139200000000002E-2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4.2139200000000002E-2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0.16855680000000001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2.2649820000000003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21" sqref="B2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8">
        <v>3500</v>
      </c>
    </row>
    <row r="14" spans="1:6">
      <c r="A14" s="42" t="s">
        <v>90</v>
      </c>
      <c r="B14" s="43">
        <v>20000000</v>
      </c>
    </row>
    <row r="15" spans="1:6">
      <c r="A15" s="46" t="s">
        <v>95</v>
      </c>
      <c r="B15" s="43">
        <v>50000000</v>
      </c>
    </row>
    <row r="17" spans="1:2">
      <c r="A17" t="s">
        <v>91</v>
      </c>
      <c r="B17" s="44">
        <v>240</v>
      </c>
    </row>
    <row r="19" spans="1:2">
      <c r="A19" t="s">
        <v>94</v>
      </c>
      <c r="B19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Kelvin Truong</cp:lastModifiedBy>
  <dcterms:created xsi:type="dcterms:W3CDTF">2011-09-26T05:28:14Z</dcterms:created>
  <dcterms:modified xsi:type="dcterms:W3CDTF">2012-05-29T08:02:53Z</dcterms:modified>
</cp:coreProperties>
</file>