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90" windowWidth="20730" windowHeight="1191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D8" i="13" l="1"/>
  <c r="P8" s="1"/>
  <c r="E8"/>
  <c r="Q8" s="1"/>
  <c r="F8"/>
  <c r="R8" s="1"/>
  <c r="G8"/>
  <c r="S8" s="1"/>
  <c r="H8"/>
  <c r="T9" s="1"/>
  <c r="I8"/>
  <c r="U8" s="1"/>
  <c r="J8"/>
  <c r="V8" s="1"/>
  <c r="K8"/>
  <c r="W8" s="1"/>
  <c r="L8"/>
  <c r="X9" s="1"/>
  <c r="M8"/>
  <c r="Y8" s="1"/>
  <c r="N8"/>
  <c r="Z8" s="1"/>
  <c r="C8"/>
  <c r="Z9" l="1"/>
  <c r="X8"/>
  <c r="W9"/>
  <c r="V9"/>
  <c r="T8"/>
  <c r="S9"/>
  <c r="R9"/>
  <c r="Y9"/>
  <c r="U9"/>
  <c r="Q9"/>
  <c r="C9" i="15"/>
  <c r="B3" i="14" l="1"/>
  <c r="B10" i="15" l="1"/>
  <c r="D11" i="14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C10" i="15"/>
  <c r="B3"/>
  <c r="B7" s="1"/>
  <c r="C7" s="1"/>
  <c r="B8" l="1"/>
  <c r="C8" s="1"/>
  <c r="B4" i="14"/>
  <c r="C14" i="15"/>
  <c r="B20" s="1"/>
  <c r="B13" l="1"/>
  <c r="C13" s="1"/>
  <c r="B15"/>
  <c r="C15" s="1"/>
  <c r="B12"/>
  <c r="C12" s="1"/>
  <c r="C16" l="1"/>
  <c r="E10" i="14"/>
  <c r="E11"/>
  <c r="E12"/>
  <c r="E13"/>
  <c r="E15"/>
  <c r="E16"/>
  <c r="E18"/>
  <c r="E19"/>
  <c r="E20"/>
  <c r="E22"/>
  <c r="E23"/>
  <c r="E24"/>
  <c r="E25"/>
  <c r="E27"/>
  <c r="E29"/>
  <c r="E30"/>
  <c r="E31"/>
  <c r="E32"/>
  <c r="E34"/>
  <c r="E35"/>
  <c r="E36"/>
  <c r="E37"/>
  <c r="E39"/>
  <c r="E40"/>
  <c r="E41"/>
  <c r="E42"/>
  <c r="E44"/>
  <c r="E45"/>
  <c r="E46"/>
  <c r="E47"/>
  <c r="E49"/>
  <c r="E50"/>
  <c r="E51"/>
  <c r="B8" i="13"/>
  <c r="O8" l="1"/>
  <c r="O9"/>
  <c r="P9"/>
  <c r="B18" i="15"/>
  <c r="B19"/>
  <c r="B21"/>
  <c r="B16"/>
  <c r="B22" s="1"/>
  <c r="D53" i="14"/>
  <c r="E53" l="1"/>
  <c r="B5" s="1"/>
  <c r="B20" i="13" l="1"/>
  <c r="B5"/>
  <c r="B16"/>
  <c r="B6"/>
  <c r="B12"/>
  <c r="C20" l="1"/>
  <c r="C6"/>
  <c r="C5"/>
  <c r="C16"/>
  <c r="C12"/>
  <c r="B18"/>
  <c r="B17"/>
  <c r="B14"/>
  <c r="B10"/>
  <c r="B13"/>
  <c r="B22"/>
  <c r="B21"/>
  <c r="C18" l="1"/>
  <c r="C17"/>
  <c r="D20"/>
  <c r="D6"/>
  <c r="D5"/>
  <c r="D16"/>
  <c r="D12"/>
  <c r="C10"/>
  <c r="C13"/>
  <c r="C14"/>
  <c r="C22"/>
  <c r="C21"/>
  <c r="D17" l="1"/>
  <c r="D18"/>
  <c r="E16"/>
  <c r="E12"/>
  <c r="E20"/>
  <c r="E6"/>
  <c r="E5"/>
  <c r="D14"/>
  <c r="D10"/>
  <c r="D13"/>
  <c r="D22"/>
  <c r="D21"/>
  <c r="E21" l="1"/>
  <c r="E22"/>
  <c r="E13"/>
  <c r="E10"/>
  <c r="E14"/>
  <c r="F12"/>
  <c r="F5"/>
  <c r="F16"/>
  <c r="F20"/>
  <c r="F6"/>
  <c r="E17"/>
  <c r="E18"/>
  <c r="F18" l="1"/>
  <c r="F17"/>
  <c r="G20"/>
  <c r="G6"/>
  <c r="G5"/>
  <c r="G12"/>
  <c r="G16"/>
  <c r="F10"/>
  <c r="F13"/>
  <c r="F14"/>
  <c r="F22"/>
  <c r="F21"/>
  <c r="G22" l="1"/>
  <c r="G21"/>
  <c r="G13"/>
  <c r="G14"/>
  <c r="G10"/>
  <c r="H20"/>
  <c r="H6"/>
  <c r="H5"/>
  <c r="H16"/>
  <c r="H12"/>
  <c r="G18"/>
  <c r="G17"/>
  <c r="I16" l="1"/>
  <c r="I12"/>
  <c r="I20"/>
  <c r="I6"/>
  <c r="I5"/>
  <c r="H14"/>
  <c r="H10"/>
  <c r="H13"/>
  <c r="H21"/>
  <c r="H22"/>
  <c r="H17"/>
  <c r="H18"/>
  <c r="I21" l="1"/>
  <c r="I22"/>
  <c r="I14"/>
  <c r="I13"/>
  <c r="I10"/>
  <c r="J12"/>
  <c r="J16"/>
  <c r="J20"/>
  <c r="J6"/>
  <c r="J5"/>
  <c r="I17"/>
  <c r="I18"/>
  <c r="K20" l="1"/>
  <c r="K6"/>
  <c r="K5"/>
  <c r="K16"/>
  <c r="K12"/>
  <c r="J13"/>
  <c r="J10"/>
  <c r="J14"/>
  <c r="J22"/>
  <c r="J21"/>
  <c r="J18"/>
  <c r="J17"/>
  <c r="K10" l="1"/>
  <c r="K13"/>
  <c r="K14"/>
  <c r="K22"/>
  <c r="K21"/>
  <c r="K18"/>
  <c r="K17"/>
  <c r="L20"/>
  <c r="L6"/>
  <c r="L5"/>
  <c r="L16"/>
  <c r="L12"/>
  <c r="L14" l="1"/>
  <c r="L10"/>
  <c r="L13"/>
  <c r="L22"/>
  <c r="L21"/>
  <c r="L17"/>
  <c r="L18"/>
  <c r="M16"/>
  <c r="M12"/>
  <c r="M20"/>
  <c r="M6"/>
  <c r="M5"/>
  <c r="M22" l="1"/>
  <c r="M21"/>
  <c r="M10"/>
  <c r="M14"/>
  <c r="M13"/>
  <c r="M17"/>
  <c r="M18"/>
  <c r="N12"/>
  <c r="N20"/>
  <c r="N6"/>
  <c r="N5"/>
  <c r="N16"/>
  <c r="N22" l="1"/>
  <c r="N21"/>
  <c r="N18"/>
  <c r="N17"/>
  <c r="N13"/>
  <c r="N14"/>
  <c r="N10"/>
  <c r="O20" l="1"/>
  <c r="O6"/>
  <c r="O5"/>
  <c r="O12"/>
  <c r="O16"/>
  <c r="P20" l="1"/>
  <c r="P6"/>
  <c r="P5"/>
  <c r="P16"/>
  <c r="P12"/>
  <c r="O17"/>
  <c r="O18"/>
  <c r="O22"/>
  <c r="O21"/>
  <c r="O10"/>
  <c r="O13"/>
  <c r="O14"/>
  <c r="P17" l="1"/>
  <c r="P18"/>
  <c r="Q16"/>
  <c r="Q12"/>
  <c r="Q20"/>
  <c r="Q5"/>
  <c r="Q6"/>
  <c r="P14"/>
  <c r="P13"/>
  <c r="P10"/>
  <c r="P21"/>
  <c r="P22"/>
  <c r="Q22" l="1"/>
  <c r="Q21"/>
  <c r="Q10"/>
  <c r="Q14"/>
  <c r="Q13"/>
  <c r="R12"/>
  <c r="R16"/>
  <c r="R20"/>
  <c r="R6"/>
  <c r="R5"/>
  <c r="Q17"/>
  <c r="Q18"/>
  <c r="S20" l="1"/>
  <c r="S6"/>
  <c r="S5"/>
  <c r="S16"/>
  <c r="S12"/>
  <c r="R22"/>
  <c r="R21"/>
  <c r="R18"/>
  <c r="R17"/>
  <c r="R13"/>
  <c r="R10"/>
  <c r="R14"/>
  <c r="S18" l="1"/>
  <c r="S17"/>
  <c r="T20"/>
  <c r="T6"/>
  <c r="T5"/>
  <c r="T16"/>
  <c r="T12"/>
  <c r="S10"/>
  <c r="S13"/>
  <c r="S14"/>
  <c r="S22"/>
  <c r="S21"/>
  <c r="T17" l="1"/>
  <c r="T18"/>
  <c r="U16"/>
  <c r="U12"/>
  <c r="U20"/>
  <c r="U6"/>
  <c r="U5"/>
  <c r="T14"/>
  <c r="T10"/>
  <c r="T13"/>
  <c r="T22"/>
  <c r="T21"/>
  <c r="U22" l="1"/>
  <c r="U21"/>
  <c r="V12"/>
  <c r="V5"/>
  <c r="V16"/>
  <c r="V20"/>
  <c r="V6"/>
  <c r="U10"/>
  <c r="U13"/>
  <c r="U14"/>
  <c r="U17"/>
  <c r="U18"/>
  <c r="V22" l="1"/>
  <c r="V21"/>
  <c r="V18"/>
  <c r="V17"/>
  <c r="W20"/>
  <c r="W6"/>
  <c r="W5"/>
  <c r="W12"/>
  <c r="W16"/>
  <c r="V10"/>
  <c r="V13"/>
  <c r="V14"/>
  <c r="W18" l="1"/>
  <c r="W17"/>
  <c r="W22"/>
  <c r="W21"/>
  <c r="W13"/>
  <c r="W14"/>
  <c r="W10"/>
  <c r="X20"/>
  <c r="X6"/>
  <c r="X5"/>
  <c r="X16"/>
  <c r="X12"/>
  <c r="Y16" l="1"/>
  <c r="Y12"/>
  <c r="Y20"/>
  <c r="Y6"/>
  <c r="Y5"/>
  <c r="X14"/>
  <c r="X10"/>
  <c r="X13"/>
  <c r="X21"/>
  <c r="X22"/>
  <c r="X17"/>
  <c r="X18"/>
  <c r="Z12" l="1"/>
  <c r="Z16"/>
  <c r="Z20"/>
  <c r="Z6"/>
  <c r="Z5"/>
  <c r="Y21"/>
  <c r="Y22"/>
  <c r="Y14"/>
  <c r="Y10"/>
  <c r="Y13"/>
  <c r="Y17"/>
  <c r="Y18"/>
  <c r="Z13" l="1"/>
  <c r="Z10"/>
  <c r="Z14"/>
  <c r="Z18"/>
  <c r="Z17"/>
  <c r="Z22"/>
  <c r="Z21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<sst xmlns="http://schemas.openxmlformats.org/spreadsheetml/2006/main" count="114" uniqueCount="105">
  <si>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</si>
  <si>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</si>
  <si>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</si>
  <si>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</si>
  <si>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</si>
  <si>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</si>
  <si>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</si>
  <si>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</si>
  <si>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</si>
  <si>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</si>
  <si>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</si>
  <si>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</si>
  <si>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</si>
  <si>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</si>
  <si>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</si>
  <si>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</si>
  <si>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</si>
  <si>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</si>
  <si>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</si>
  <si>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</si>
  <si>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</si>
  <si>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</si>
  <si>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</si>
  <si>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</si>
  <si>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2nd Year renewal rate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</si>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</sst>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0.0%"/>
    <numFmt numFmtId="170" formatCode="0.0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5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9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170" fontId="10" fillId="0" borderId="0" xfId="51" applyNumberFormat="1" applyFont="1"/>
    <xf numFmtId="170" fontId="0" fillId="0" borderId="0" xfId="51" applyNumberFormat="1" applyFon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Normal="100" workbookViewId="0">
      <selection activeCell="A29" sqref="A29"/>
    </sheetView>
  </sheetViews>
  <sheetFormatPr defaultRowHeight="15.75"/>
  <cols>
    <col min="1" max="1" width="30.75" bestFit="1" customWidth="1"/>
    <col min="2" max="5" width="11.125" bestFit="1" customWidth="1"/>
    <col min="6" max="11" width="12.125" bestFit="1" customWidth="1"/>
    <col min="12" max="17" width="13.75" bestFit="1" customWidth="1"/>
    <col min="18" max="22" width="14.75" bestFit="1" customWidth="1"/>
    <col min="23" max="26" width="15.75" bestFit="1" customWidth="1"/>
  </cols>
  <sheetData>
    <row r="1" spans="1:26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</row>
    <row r="3" spans="1:26">
      <c r="A3" s="13" t="s">
        <v>23</v>
      </c>
      <c r="B3" s="9">
        <v>500</v>
      </c>
      <c r="C3" s="9">
        <v>1000</v>
      </c>
      <c r="D3" s="9">
        <v>1500</v>
      </c>
      <c r="E3" s="9">
        <v>2000</v>
      </c>
      <c r="F3" s="9">
        <v>2500</v>
      </c>
      <c r="G3" s="9">
        <v>3000</v>
      </c>
      <c r="H3" s="9">
        <v>3500</v>
      </c>
      <c r="I3" s="9">
        <v>4000</v>
      </c>
      <c r="J3" s="9">
        <v>4500</v>
      </c>
      <c r="K3" s="9">
        <v>5000</v>
      </c>
      <c r="L3" s="9">
        <v>5500</v>
      </c>
      <c r="M3" s="9">
        <v>6000</v>
      </c>
      <c r="N3" s="9">
        <v>6000</v>
      </c>
      <c r="O3" s="9">
        <v>6000</v>
      </c>
      <c r="P3" s="9">
        <v>6000</v>
      </c>
      <c r="Q3" s="9">
        <v>6000</v>
      </c>
      <c r="R3" s="9">
        <v>6000</v>
      </c>
      <c r="S3" s="9">
        <v>6000</v>
      </c>
      <c r="T3" s="9">
        <v>6000</v>
      </c>
      <c r="U3" s="9">
        <v>6000</v>
      </c>
      <c r="V3" s="9">
        <v>6000</v>
      </c>
      <c r="W3" s="9">
        <v>6000</v>
      </c>
      <c r="X3" s="9">
        <v>6000</v>
      </c>
      <c r="Y3" s="9">
        <v>6000</v>
      </c>
      <c r="Z3" s="9">
        <v>6000</v>
      </c>
    </row>
    <row r="5" spans="1:26">
      <c r="A5" t="s">
        <v>16</v>
      </c>
      <c r="B5" s="2">
        <f>ROUNDUP(B3*'Reference Data'!$B$2,0)</f>
        <v>1880</v>
      </c>
      <c r="C5" s="2">
        <f>ROUNDUP(C3*'Reference Data'!$B$2,0)</f>
        <v>3760</v>
      </c>
      <c r="D5" s="2">
        <f>ROUNDUP(D3*'Reference Data'!$B$2,0)</f>
        <v>5640</v>
      </c>
      <c r="E5" s="2">
        <f>ROUNDUP(E3*'Reference Data'!$B$2,0)</f>
        <v>7520</v>
      </c>
      <c r="F5" s="2">
        <f>ROUNDUP(F3*'Reference Data'!$B$2,0)</f>
        <v>9400</v>
      </c>
      <c r="G5" s="2">
        <f>ROUNDUP(G3*'Reference Data'!$B$2,0)</f>
        <v>11280</v>
      </c>
      <c r="H5" s="2">
        <f>ROUNDUP(H3*'Reference Data'!$B$2,0)</f>
        <v>13160</v>
      </c>
      <c r="I5" s="2">
        <f>ROUNDUP(I3*'Reference Data'!$B$2,0)</f>
        <v>15040</v>
      </c>
      <c r="J5" s="2">
        <f>ROUNDUP(J3*'Reference Data'!$B$2,0)</f>
        <v>16920</v>
      </c>
      <c r="K5" s="2">
        <f>ROUNDUP(K3*'Reference Data'!$B$2,0)</f>
        <v>18800</v>
      </c>
      <c r="L5" s="2">
        <f>ROUNDUP(L3*'Reference Data'!$B$2,0)</f>
        <v>20680</v>
      </c>
      <c r="M5" s="2">
        <f>ROUNDUP(M3*'Reference Data'!$B$2,0)</f>
        <v>22560</v>
      </c>
      <c r="N5" s="2">
        <f>ROUNDUP(N3*'Reference Data'!$B$2,0)</f>
        <v>22560</v>
      </c>
      <c r="O5" s="2">
        <f>ROUNDUP(O3*'Reference Data'!$B$2,0)</f>
        <v>22560</v>
      </c>
      <c r="P5" s="2">
        <f>ROUNDUP(P3*'Reference Data'!$B$2,0)</f>
        <v>22560</v>
      </c>
      <c r="Q5" s="2">
        <f>ROUNDUP(Q3*'Reference Data'!$B$2,0)</f>
        <v>22560</v>
      </c>
      <c r="R5" s="2">
        <f>ROUNDUP(R3*'Reference Data'!$B$2,0)</f>
        <v>22560</v>
      </c>
      <c r="S5" s="2">
        <f>ROUNDUP(S3*'Reference Data'!$B$2,0)</f>
        <v>22560</v>
      </c>
      <c r="T5" s="2">
        <f>ROUNDUP(T3*'Reference Data'!$B$2,0)</f>
        <v>22560</v>
      </c>
      <c r="U5" s="2">
        <f>ROUNDUP(U3*'Reference Data'!$B$2,0)</f>
        <v>22560</v>
      </c>
      <c r="V5" s="2">
        <f>ROUNDUP(V3*'Reference Data'!$B$2,0)</f>
        <v>22560</v>
      </c>
      <c r="W5" s="2">
        <f>ROUNDUP(W3*'Reference Data'!$B$2,0)</f>
        <v>22560</v>
      </c>
      <c r="X5" s="2">
        <f>ROUNDUP(X3*'Reference Data'!$B$2,0)</f>
        <v>22560</v>
      </c>
      <c r="Y5" s="2">
        <f>ROUNDUP(Y3*'Reference Data'!$B$2,0)</f>
        <v>22560</v>
      </c>
      <c r="Z5" s="2">
        <f>ROUNDUP(Z3*'Reference Data'!$B$2,0)</f>
        <v>22560</v>
      </c>
    </row>
    <row r="6" spans="1:26">
      <c r="A6" t="s">
        <v>17</v>
      </c>
      <c r="B6" s="2">
        <f>ROUNDUP(B3*'Reference Data'!$B$1,0)</f>
        <v>1140</v>
      </c>
      <c r="C6" s="2">
        <f>ROUNDUP(C3*'Reference Data'!$B$1,0)</f>
        <v>2280</v>
      </c>
      <c r="D6" s="2">
        <f>ROUNDUP(D3*'Reference Data'!$B$1,0)</f>
        <v>3420</v>
      </c>
      <c r="E6" s="2">
        <f>ROUNDUP(E3*'Reference Data'!$B$1,0)</f>
        <v>4560</v>
      </c>
      <c r="F6" s="2">
        <f>ROUNDUP(F3*'Reference Data'!$B$1,0)</f>
        <v>5700</v>
      </c>
      <c r="G6" s="2">
        <f>ROUNDUP(G3*'Reference Data'!$B$1,0)</f>
        <v>6840</v>
      </c>
      <c r="H6" s="2">
        <f>ROUNDUP(H3*'Reference Data'!$B$1,0)</f>
        <v>7980</v>
      </c>
      <c r="I6" s="2">
        <f>ROUNDUP(I3*'Reference Data'!$B$1,0)</f>
        <v>9120</v>
      </c>
      <c r="J6" s="2">
        <f>ROUNDUP(J3*'Reference Data'!$B$1,0)</f>
        <v>10260</v>
      </c>
      <c r="K6" s="2">
        <f>ROUNDUP(K3*'Reference Data'!$B$1,0)</f>
        <v>11400</v>
      </c>
      <c r="L6" s="2">
        <f>ROUNDUP(L3*'Reference Data'!$B$1,0)</f>
        <v>12540</v>
      </c>
      <c r="M6" s="2">
        <f>ROUNDUP(M3*'Reference Data'!$B$1,0)</f>
        <v>13680</v>
      </c>
      <c r="N6" s="2">
        <f>ROUNDUP(N3*'Reference Data'!$B$1,0)</f>
        <v>13680</v>
      </c>
      <c r="O6" s="2">
        <f>ROUNDUP(O3*'Reference Data'!$B$1,0)</f>
        <v>13680</v>
      </c>
      <c r="P6" s="2">
        <f>ROUNDUP(P3*'Reference Data'!$B$1,0)</f>
        <v>13680</v>
      </c>
      <c r="Q6" s="2">
        <f>ROUNDUP(Q3*'Reference Data'!$B$1,0)</f>
        <v>13680</v>
      </c>
      <c r="R6" s="2">
        <f>ROUNDUP(R3*'Reference Data'!$B$1,0)</f>
        <v>13680</v>
      </c>
      <c r="S6" s="2">
        <f>ROUNDUP(S3*'Reference Data'!$B$1,0)</f>
        <v>13680</v>
      </c>
      <c r="T6" s="2">
        <f>ROUNDUP(T3*'Reference Data'!$B$1,0)</f>
        <v>13680</v>
      </c>
      <c r="U6" s="2">
        <f>ROUNDUP(U3*'Reference Data'!$B$1,0)</f>
        <v>13680</v>
      </c>
      <c r="V6" s="2">
        <f>ROUNDUP(V3*'Reference Data'!$B$1,0)</f>
        <v>13680</v>
      </c>
      <c r="W6" s="2">
        <f>ROUNDUP(W3*'Reference Data'!$B$1,0)</f>
        <v>13680</v>
      </c>
      <c r="X6" s="2">
        <f>ROUNDUP(X3*'Reference Data'!$B$1,0)</f>
        <v>13680</v>
      </c>
      <c r="Y6" s="2">
        <f>ROUNDUP(Y3*'Reference Data'!$B$1,0)</f>
        <v>13680</v>
      </c>
      <c r="Z6" s="2">
        <f>ROUNDUP(Z3*'Reference Data'!$B$1,0)</f>
        <v>13680</v>
      </c>
    </row>
    <row r="7" spans="1:26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t="s">
        <v>93</v>
      </c>
      <c r="B8" s="12">
        <f>B3</f>
        <v>500</v>
      </c>
      <c r="C8" s="12">
        <f>C3-B3</f>
        <v>500</v>
      </c>
      <c r="D8" s="12">
        <f t="shared" ref="D8:N8" si="0">D3-C3</f>
        <v>500</v>
      </c>
      <c r="E8" s="12">
        <f t="shared" si="0"/>
        <v>500</v>
      </c>
      <c r="F8" s="12">
        <f t="shared" si="0"/>
        <v>500</v>
      </c>
      <c r="G8" s="12">
        <f t="shared" si="0"/>
        <v>500</v>
      </c>
      <c r="H8" s="12">
        <f t="shared" si="0"/>
        <v>500</v>
      </c>
      <c r="I8" s="12">
        <f t="shared" si="0"/>
        <v>500</v>
      </c>
      <c r="J8" s="12">
        <f t="shared" si="0"/>
        <v>500</v>
      </c>
      <c r="K8" s="12">
        <f t="shared" si="0"/>
        <v>500</v>
      </c>
      <c r="L8" s="12">
        <f t="shared" si="0"/>
        <v>500</v>
      </c>
      <c r="M8" s="12">
        <f t="shared" si="0"/>
        <v>500</v>
      </c>
      <c r="N8" s="12">
        <f t="shared" si="0"/>
        <v>0</v>
      </c>
      <c r="O8" s="12">
        <f>((B8+C8)*(1-$B$24))+(O3-N3)</f>
        <v>0</v>
      </c>
      <c r="P8" s="12">
        <f>(D8*(1-$B$24))+(P3-O3)</f>
        <v>0</v>
      </c>
      <c r="Q8" s="12">
        <f t="shared" ref="Q8:Z8" si="1">(E8*(1-$B$24))+(Q3-P3)</f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</row>
    <row r="9" spans="1:26">
      <c r="A9" t="s">
        <v>94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1000</v>
      </c>
      <c r="P9" s="12">
        <f>D8*$B$24</f>
        <v>500</v>
      </c>
      <c r="Q9" s="12">
        <f t="shared" ref="Q9:Z9" si="2">E8*$B$24</f>
        <v>500</v>
      </c>
      <c r="R9" s="12">
        <f t="shared" si="2"/>
        <v>500</v>
      </c>
      <c r="S9" s="12">
        <f t="shared" si="2"/>
        <v>500</v>
      </c>
      <c r="T9" s="12">
        <f t="shared" si="2"/>
        <v>500</v>
      </c>
      <c r="U9" s="12">
        <f t="shared" si="2"/>
        <v>500</v>
      </c>
      <c r="V9" s="12">
        <f t="shared" si="2"/>
        <v>500</v>
      </c>
      <c r="W9" s="12">
        <f t="shared" si="2"/>
        <v>500</v>
      </c>
      <c r="X9" s="12">
        <f t="shared" si="2"/>
        <v>500</v>
      </c>
      <c r="Y9" s="12">
        <f t="shared" si="2"/>
        <v>500</v>
      </c>
      <c r="Z9" s="12">
        <f t="shared" si="2"/>
        <v>0</v>
      </c>
    </row>
    <row r="10" spans="1:26">
      <c r="A10" t="s">
        <v>19</v>
      </c>
      <c r="B10" s="2">
        <f>B12-SUM(B8:B9)</f>
        <v>34500</v>
      </c>
      <c r="C10" s="2">
        <f>C12-SUM(C8:C9)</f>
        <v>69500</v>
      </c>
      <c r="D10" s="2">
        <f t="shared" ref="D10:Z10" si="3">D12-SUM(D8:D9)</f>
        <v>104500</v>
      </c>
      <c r="E10" s="2">
        <f t="shared" si="3"/>
        <v>139500</v>
      </c>
      <c r="F10" s="2">
        <f t="shared" si="3"/>
        <v>174500</v>
      </c>
      <c r="G10" s="2">
        <f t="shared" si="3"/>
        <v>209500</v>
      </c>
      <c r="H10" s="2">
        <f t="shared" si="3"/>
        <v>244500</v>
      </c>
      <c r="I10" s="2">
        <f t="shared" si="3"/>
        <v>279500</v>
      </c>
      <c r="J10" s="2">
        <f t="shared" si="3"/>
        <v>314500</v>
      </c>
      <c r="K10" s="2">
        <f t="shared" si="3"/>
        <v>349500</v>
      </c>
      <c r="L10" s="2">
        <f t="shared" si="3"/>
        <v>384500</v>
      </c>
      <c r="M10" s="2">
        <f t="shared" si="3"/>
        <v>419500</v>
      </c>
      <c r="N10" s="2">
        <f t="shared" si="3"/>
        <v>420000</v>
      </c>
      <c r="O10" s="2">
        <f t="shared" si="3"/>
        <v>419000</v>
      </c>
      <c r="P10" s="2">
        <f t="shared" si="3"/>
        <v>419500</v>
      </c>
      <c r="Q10" s="2">
        <f t="shared" si="3"/>
        <v>419500</v>
      </c>
      <c r="R10" s="2">
        <f t="shared" si="3"/>
        <v>419500</v>
      </c>
      <c r="S10" s="2">
        <f t="shared" si="3"/>
        <v>419500</v>
      </c>
      <c r="T10" s="2">
        <f t="shared" si="3"/>
        <v>419500</v>
      </c>
      <c r="U10" s="2">
        <f t="shared" si="3"/>
        <v>419500</v>
      </c>
      <c r="V10" s="2">
        <f t="shared" si="3"/>
        <v>419500</v>
      </c>
      <c r="W10" s="2">
        <f t="shared" si="3"/>
        <v>419500</v>
      </c>
      <c r="X10" s="2">
        <f t="shared" si="3"/>
        <v>419500</v>
      </c>
      <c r="Y10" s="2">
        <f t="shared" si="3"/>
        <v>419500</v>
      </c>
      <c r="Z10" s="2">
        <f t="shared" si="3"/>
        <v>420000</v>
      </c>
    </row>
    <row r="11" spans="1:26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t="s">
        <v>18</v>
      </c>
      <c r="B12" s="2">
        <f>ROUNDUP(B3*'Reference Data'!$B$3,0)</f>
        <v>35000</v>
      </c>
      <c r="C12" s="2">
        <f>ROUNDUP(C3*'Reference Data'!$B$3,0)</f>
        <v>70000</v>
      </c>
      <c r="D12" s="2">
        <f>ROUNDUP(D3*'Reference Data'!$B$3,0)</f>
        <v>105000</v>
      </c>
      <c r="E12" s="2">
        <f>ROUNDUP(E3*'Reference Data'!$B$3,0)</f>
        <v>140000</v>
      </c>
      <c r="F12" s="2">
        <f>ROUNDUP(F3*'Reference Data'!$B$3,0)</f>
        <v>175000</v>
      </c>
      <c r="G12" s="2">
        <f>ROUNDUP(G3*'Reference Data'!$B$3,0)</f>
        <v>210000</v>
      </c>
      <c r="H12" s="2">
        <f>ROUNDUP(H3*'Reference Data'!$B$3,0)</f>
        <v>245000</v>
      </c>
      <c r="I12" s="2">
        <f>ROUNDUP(I3*'Reference Data'!$B$3,0)</f>
        <v>280000</v>
      </c>
      <c r="J12" s="2">
        <f>ROUNDUP(J3*'Reference Data'!$B$3,0)</f>
        <v>315000</v>
      </c>
      <c r="K12" s="2">
        <f>ROUNDUP(K3*'Reference Data'!$B$3,0)</f>
        <v>350000</v>
      </c>
      <c r="L12" s="2">
        <f>ROUNDUP(L3*'Reference Data'!$B$3,0)</f>
        <v>385000</v>
      </c>
      <c r="M12" s="2">
        <f>ROUNDUP(M3*'Reference Data'!$B$3,0)</f>
        <v>420000</v>
      </c>
      <c r="N12" s="2">
        <f>ROUNDUP(N3*'Reference Data'!$B$3,0)</f>
        <v>420000</v>
      </c>
      <c r="O12" s="2">
        <f>ROUNDUP(O3*'Reference Data'!$B$3,0)</f>
        <v>420000</v>
      </c>
      <c r="P12" s="2">
        <f>ROUNDUP(P3*'Reference Data'!$B$3,0)</f>
        <v>420000</v>
      </c>
      <c r="Q12" s="2">
        <f>ROUNDUP(Q3*'Reference Data'!$B$3,0)</f>
        <v>420000</v>
      </c>
      <c r="R12" s="2">
        <f>ROUNDUP(R3*'Reference Data'!$B$3,0)</f>
        <v>420000</v>
      </c>
      <c r="S12" s="2">
        <f>ROUNDUP(S3*'Reference Data'!$B$3,0)</f>
        <v>420000</v>
      </c>
      <c r="T12" s="2">
        <f>ROUNDUP(T3*'Reference Data'!$B$3,0)</f>
        <v>420000</v>
      </c>
      <c r="U12" s="2">
        <f>ROUNDUP(U3*'Reference Data'!$B$3,0)</f>
        <v>420000</v>
      </c>
      <c r="V12" s="2">
        <f>ROUNDUP(V3*'Reference Data'!$B$3,0)</f>
        <v>420000</v>
      </c>
      <c r="W12" s="2">
        <f>ROUNDUP(W3*'Reference Data'!$B$3,0)</f>
        <v>420000</v>
      </c>
      <c r="X12" s="2">
        <f>ROUNDUP(X3*'Reference Data'!$B$3,0)</f>
        <v>420000</v>
      </c>
      <c r="Y12" s="2">
        <f>ROUNDUP(Y3*'Reference Data'!$B$3,0)</f>
        <v>420000</v>
      </c>
      <c r="Z12" s="2">
        <f>ROUNDUP(Z3*'Reference Data'!$B$3,0)</f>
        <v>420000</v>
      </c>
    </row>
    <row r="13" spans="1:26">
      <c r="A13" t="s">
        <v>10</v>
      </c>
      <c r="B13" s="1">
        <f>(B12*'Reference Data'!$B$7*'Reference Data'!$B$8)/(5*60)</f>
        <v>0.35</v>
      </c>
      <c r="C13" s="1">
        <f>(C12*'Reference Data'!$B$7*'Reference Data'!$B$8)/(5*60)</f>
        <v>0.7</v>
      </c>
      <c r="D13" s="1">
        <f>(D12*'Reference Data'!$B$7*'Reference Data'!$B$8)/(5*60)</f>
        <v>1.05</v>
      </c>
      <c r="E13" s="1">
        <f>(E12*'Reference Data'!$B$7*'Reference Data'!$B$8)/(5*60)</f>
        <v>1.4</v>
      </c>
      <c r="F13" s="1">
        <f>(F12*'Reference Data'!$B$7*'Reference Data'!$B$8)/(5*60)</f>
        <v>1.75</v>
      </c>
      <c r="G13" s="1">
        <f>(G12*'Reference Data'!$B$7*'Reference Data'!$B$8)/(5*60)</f>
        <v>2.1</v>
      </c>
      <c r="H13" s="1">
        <f>(H12*'Reference Data'!$B$7*'Reference Data'!$B$8)/(5*60)</f>
        <v>2.4500000000000002</v>
      </c>
      <c r="I13" s="1">
        <f>(I12*'Reference Data'!$B$7*'Reference Data'!$B$8)/(5*60)</f>
        <v>2.8</v>
      </c>
      <c r="J13" s="1">
        <f>(J12*'Reference Data'!$B$7*'Reference Data'!$B$8)/(5*60)</f>
        <v>3.15</v>
      </c>
      <c r="K13" s="1">
        <f>(K12*'Reference Data'!$B$7*'Reference Data'!$B$8)/(5*60)</f>
        <v>3.5</v>
      </c>
      <c r="L13" s="1">
        <f>(L12*'Reference Data'!$B$7*'Reference Data'!$B$8)/(5*60)</f>
        <v>3.85</v>
      </c>
      <c r="M13" s="1">
        <f>(M12*'Reference Data'!$B$7*'Reference Data'!$B$8)/(5*60)</f>
        <v>4.2</v>
      </c>
      <c r="N13" s="1">
        <f>(N12*'Reference Data'!$B$7*'Reference Data'!$B$8)/(5*60)</f>
        <v>4.2</v>
      </c>
      <c r="O13" s="1">
        <f>(O12*'Reference Data'!$B$7*'Reference Data'!$B$8)/(5*60)</f>
        <v>4.2</v>
      </c>
      <c r="P13" s="1">
        <f>(P12*'Reference Data'!$B$7*'Reference Data'!$B$8)/(5*60)</f>
        <v>4.2</v>
      </c>
      <c r="Q13" s="1">
        <f>(Q12*'Reference Data'!$B$7*'Reference Data'!$B$8)/(5*60)</f>
        <v>4.2</v>
      </c>
      <c r="R13" s="1">
        <f>(R12*'Reference Data'!$B$7*'Reference Data'!$B$8)/(5*60)</f>
        <v>4.2</v>
      </c>
      <c r="S13" s="1">
        <f>(S12*'Reference Data'!$B$7*'Reference Data'!$B$8)/(5*60)</f>
        <v>4.2</v>
      </c>
      <c r="T13" s="1">
        <f>(T12*'Reference Data'!$B$7*'Reference Data'!$B$8)/(5*60)</f>
        <v>4.2</v>
      </c>
      <c r="U13" s="1">
        <f>(U12*'Reference Data'!$B$7*'Reference Data'!$B$8)/(5*60)</f>
        <v>4.2</v>
      </c>
      <c r="V13" s="1">
        <f>(V12*'Reference Data'!$B$7*'Reference Data'!$B$8)/(5*60)</f>
        <v>4.2</v>
      </c>
      <c r="W13" s="1">
        <f>(W12*'Reference Data'!$B$7*'Reference Data'!$B$8)/(5*60)</f>
        <v>4.2</v>
      </c>
      <c r="X13" s="1">
        <f>(X12*'Reference Data'!$B$7*'Reference Data'!$B$8)/(5*60)</f>
        <v>4.2</v>
      </c>
      <c r="Y13" s="1">
        <f>(Y12*'Reference Data'!$B$7*'Reference Data'!$B$8)/(5*60)</f>
        <v>4.2</v>
      </c>
      <c r="Z13" s="1">
        <f>(Z12*'Reference Data'!$B$7*'Reference Data'!$B$8)/(5*60)</f>
        <v>4.2</v>
      </c>
    </row>
    <row r="14" spans="1:26">
      <c r="A14" t="s">
        <v>11</v>
      </c>
      <c r="B14" s="1">
        <f>B12/(30*24*60*60)</f>
        <v>1.3503086419753086E-2</v>
      </c>
      <c r="C14" s="1">
        <f>C12/(30*24*60*60)</f>
        <v>2.7006172839506171E-2</v>
      </c>
      <c r="D14" s="1">
        <f t="shared" ref="D14:Z14" si="4">D12/(30*24*60*60)</f>
        <v>4.0509259259259259E-2</v>
      </c>
      <c r="E14" s="1">
        <f t="shared" si="4"/>
        <v>5.4012345679012343E-2</v>
      </c>
      <c r="F14" s="1">
        <f t="shared" si="4"/>
        <v>6.7515432098765427E-2</v>
      </c>
      <c r="G14" s="1">
        <f t="shared" si="4"/>
        <v>8.1018518518518517E-2</v>
      </c>
      <c r="H14" s="1">
        <f t="shared" si="4"/>
        <v>9.4521604938271608E-2</v>
      </c>
      <c r="I14" s="1">
        <f t="shared" si="4"/>
        <v>0.10802469135802469</v>
      </c>
      <c r="J14" s="1">
        <f t="shared" si="4"/>
        <v>0.12152777777777778</v>
      </c>
      <c r="K14" s="1">
        <f t="shared" si="4"/>
        <v>0.13503086419753085</v>
      </c>
      <c r="L14" s="1">
        <f t="shared" si="4"/>
        <v>0.14853395061728394</v>
      </c>
      <c r="M14" s="1">
        <f t="shared" si="4"/>
        <v>0.16203703703703703</v>
      </c>
      <c r="N14" s="1">
        <f t="shared" si="4"/>
        <v>0.16203703703703703</v>
      </c>
      <c r="O14" s="1">
        <f t="shared" si="4"/>
        <v>0.16203703703703703</v>
      </c>
      <c r="P14" s="1">
        <f t="shared" si="4"/>
        <v>0.16203703703703703</v>
      </c>
      <c r="Q14" s="1">
        <f t="shared" si="4"/>
        <v>0.16203703703703703</v>
      </c>
      <c r="R14" s="1">
        <f t="shared" si="4"/>
        <v>0.16203703703703703</v>
      </c>
      <c r="S14" s="1">
        <f t="shared" si="4"/>
        <v>0.16203703703703703</v>
      </c>
      <c r="T14" s="1">
        <f t="shared" si="4"/>
        <v>0.16203703703703703</v>
      </c>
      <c r="U14" s="1">
        <f t="shared" si="4"/>
        <v>0.16203703703703703</v>
      </c>
      <c r="V14" s="1">
        <f t="shared" si="4"/>
        <v>0.16203703703703703</v>
      </c>
      <c r="W14" s="1">
        <f t="shared" si="4"/>
        <v>0.16203703703703703</v>
      </c>
      <c r="X14" s="1">
        <f t="shared" si="4"/>
        <v>0.16203703703703703</v>
      </c>
      <c r="Y14" s="1">
        <f t="shared" si="4"/>
        <v>0.16203703703703703</v>
      </c>
      <c r="Z14" s="1">
        <f t="shared" si="4"/>
        <v>0.16203703703703703</v>
      </c>
    </row>
    <row r="15" spans="1:26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t="s">
        <v>20</v>
      </c>
      <c r="B16" s="2">
        <f>ROUNDUP(B3*'Reference Data'!$B$4,0)</f>
        <v>15000</v>
      </c>
      <c r="C16" s="2">
        <f>ROUNDUP(C3*'Reference Data'!$B$4,0)</f>
        <v>30000</v>
      </c>
      <c r="D16" s="2">
        <f>ROUNDUP(D3*'Reference Data'!$B$4,0)</f>
        <v>45000</v>
      </c>
      <c r="E16" s="2">
        <f>ROUNDUP(E3*'Reference Data'!$B$4,0)</f>
        <v>60000</v>
      </c>
      <c r="F16" s="2">
        <f>ROUNDUP(F3*'Reference Data'!$B$4,0)</f>
        <v>75000</v>
      </c>
      <c r="G16" s="2">
        <f>ROUNDUP(G3*'Reference Data'!$B$4,0)</f>
        <v>90000</v>
      </c>
      <c r="H16" s="2">
        <f>ROUNDUP(H3*'Reference Data'!$B$4,0)</f>
        <v>105000</v>
      </c>
      <c r="I16" s="2">
        <f>ROUNDUP(I3*'Reference Data'!$B$4,0)</f>
        <v>120000</v>
      </c>
      <c r="J16" s="2">
        <f>ROUNDUP(J3*'Reference Data'!$B$4,0)</f>
        <v>135000</v>
      </c>
      <c r="K16" s="2">
        <f>ROUNDUP(K3*'Reference Data'!$B$4,0)</f>
        <v>150000</v>
      </c>
      <c r="L16" s="2">
        <f>ROUNDUP(L3*'Reference Data'!$B$4,0)</f>
        <v>165000</v>
      </c>
      <c r="M16" s="2">
        <f>ROUNDUP(M3*'Reference Data'!$B$4,0)</f>
        <v>180000</v>
      </c>
      <c r="N16" s="2">
        <f>ROUNDUP(N3*'Reference Data'!$B$4,0)</f>
        <v>180000</v>
      </c>
      <c r="O16" s="2">
        <f>ROUNDUP(O3*'Reference Data'!$B$4,0)</f>
        <v>180000</v>
      </c>
      <c r="P16" s="2">
        <f>ROUNDUP(P3*'Reference Data'!$B$4,0)</f>
        <v>180000</v>
      </c>
      <c r="Q16" s="2">
        <f>ROUNDUP(Q3*'Reference Data'!$B$4,0)</f>
        <v>180000</v>
      </c>
      <c r="R16" s="2">
        <f>ROUNDUP(R3*'Reference Data'!$B$4,0)</f>
        <v>180000</v>
      </c>
      <c r="S16" s="2">
        <f>ROUNDUP(S3*'Reference Data'!$B$4,0)</f>
        <v>180000</v>
      </c>
      <c r="T16" s="2">
        <f>ROUNDUP(T3*'Reference Data'!$B$4,0)</f>
        <v>180000</v>
      </c>
      <c r="U16" s="2">
        <f>ROUNDUP(U3*'Reference Data'!$B$4,0)</f>
        <v>180000</v>
      </c>
      <c r="V16" s="2">
        <f>ROUNDUP(V3*'Reference Data'!$B$4,0)</f>
        <v>180000</v>
      </c>
      <c r="W16" s="2">
        <f>ROUNDUP(W3*'Reference Data'!$B$4,0)</f>
        <v>180000</v>
      </c>
      <c r="X16" s="2">
        <f>ROUNDUP(X3*'Reference Data'!$B$4,0)</f>
        <v>180000</v>
      </c>
      <c r="Y16" s="2">
        <f>ROUNDUP(Y3*'Reference Data'!$B$4,0)</f>
        <v>180000</v>
      </c>
      <c r="Z16" s="2">
        <f>ROUNDUP(Z3*'Reference Data'!$B$4,0)</f>
        <v>180000</v>
      </c>
    </row>
    <row r="17" spans="1:26">
      <c r="A17" t="s">
        <v>12</v>
      </c>
      <c r="B17" s="1">
        <f>(B16*'Reference Data'!$B$7*'Reference Data'!$B$8)/(5*60)</f>
        <v>0.15</v>
      </c>
      <c r="C17" s="1">
        <f>(C16*'Reference Data'!$B$7*'Reference Data'!$B$8)/(5*60)</f>
        <v>0.3</v>
      </c>
      <c r="D17" s="1">
        <f>(D16*'Reference Data'!$B$7*'Reference Data'!$B$8)/(5*60)</f>
        <v>0.45</v>
      </c>
      <c r="E17" s="1">
        <f>(E16*'Reference Data'!$B$7*'Reference Data'!$B$8)/(5*60)</f>
        <v>0.6</v>
      </c>
      <c r="F17" s="1">
        <f>(F16*'Reference Data'!$B$7*'Reference Data'!$B$8)/(5*60)</f>
        <v>0.75</v>
      </c>
      <c r="G17" s="1">
        <f>(G16*'Reference Data'!$B$7*'Reference Data'!$B$8)/(5*60)</f>
        <v>0.9</v>
      </c>
      <c r="H17" s="1">
        <f>(H16*'Reference Data'!$B$7*'Reference Data'!$B$8)/(5*60)</f>
        <v>1.05</v>
      </c>
      <c r="I17" s="1">
        <f>(I16*'Reference Data'!$B$7*'Reference Data'!$B$8)/(5*60)</f>
        <v>1.2</v>
      </c>
      <c r="J17" s="1">
        <f>(J16*'Reference Data'!$B$7*'Reference Data'!$B$8)/(5*60)</f>
        <v>1.35</v>
      </c>
      <c r="K17" s="1">
        <f>(K16*'Reference Data'!$B$7*'Reference Data'!$B$8)/(5*60)</f>
        <v>1.5</v>
      </c>
      <c r="L17" s="1">
        <f>(L16*'Reference Data'!$B$7*'Reference Data'!$B$8)/(5*60)</f>
        <v>1.65</v>
      </c>
      <c r="M17" s="1">
        <f>(M16*'Reference Data'!$B$7*'Reference Data'!$B$8)/(5*60)</f>
        <v>1.8</v>
      </c>
      <c r="N17" s="1">
        <f>(N16*'Reference Data'!$B$7*'Reference Data'!$B$8)/(5*60)</f>
        <v>1.8</v>
      </c>
      <c r="O17" s="1">
        <f>(O16*'Reference Data'!$B$7*'Reference Data'!$B$8)/(5*60)</f>
        <v>1.8</v>
      </c>
      <c r="P17" s="1">
        <f>(P16*'Reference Data'!$B$7*'Reference Data'!$B$8)/(5*60)</f>
        <v>1.8</v>
      </c>
      <c r="Q17" s="1">
        <f>(Q16*'Reference Data'!$B$7*'Reference Data'!$B$8)/(5*60)</f>
        <v>1.8</v>
      </c>
      <c r="R17" s="1">
        <f>(R16*'Reference Data'!$B$7*'Reference Data'!$B$8)/(5*60)</f>
        <v>1.8</v>
      </c>
      <c r="S17" s="1">
        <f>(S16*'Reference Data'!$B$7*'Reference Data'!$B$8)/(5*60)</f>
        <v>1.8</v>
      </c>
      <c r="T17" s="1">
        <f>(T16*'Reference Data'!$B$7*'Reference Data'!$B$8)/(5*60)</f>
        <v>1.8</v>
      </c>
      <c r="U17" s="1">
        <f>(U16*'Reference Data'!$B$7*'Reference Data'!$B$8)/(5*60)</f>
        <v>1.8</v>
      </c>
      <c r="V17" s="1">
        <f>(V16*'Reference Data'!$B$7*'Reference Data'!$B$8)/(5*60)</f>
        <v>1.8</v>
      </c>
      <c r="W17" s="1">
        <f>(W16*'Reference Data'!$B$7*'Reference Data'!$B$8)/(5*60)</f>
        <v>1.8</v>
      </c>
      <c r="X17" s="1">
        <f>(X16*'Reference Data'!$B$7*'Reference Data'!$B$8)/(5*60)</f>
        <v>1.8</v>
      </c>
      <c r="Y17" s="1">
        <f>(Y16*'Reference Data'!$B$7*'Reference Data'!$B$8)/(5*60)</f>
        <v>1.8</v>
      </c>
      <c r="Z17" s="1">
        <f>(Z16*'Reference Data'!$B$7*'Reference Data'!$B$8)/(5*60)</f>
        <v>1.8</v>
      </c>
    </row>
    <row r="18" spans="1:26">
      <c r="A18" t="s">
        <v>13</v>
      </c>
      <c r="B18" s="7">
        <f>B16/(30*24*60*60)</f>
        <v>5.7870370370370367E-3</v>
      </c>
      <c r="C18" s="7">
        <f t="shared" ref="C18:Z18" si="5">C16/(30*24*60*60)</f>
        <v>1.1574074074074073E-2</v>
      </c>
      <c r="D18" s="7">
        <f t="shared" si="5"/>
        <v>1.7361111111111112E-2</v>
      </c>
      <c r="E18" s="7">
        <f t="shared" si="5"/>
        <v>2.3148148148148147E-2</v>
      </c>
      <c r="F18" s="7">
        <f t="shared" si="5"/>
        <v>2.8935185185185185E-2</v>
      </c>
      <c r="G18" s="7">
        <f t="shared" si="5"/>
        <v>3.4722222222222224E-2</v>
      </c>
      <c r="H18" s="7">
        <f t="shared" si="5"/>
        <v>4.0509259259259259E-2</v>
      </c>
      <c r="I18" s="7">
        <f t="shared" si="5"/>
        <v>4.6296296296296294E-2</v>
      </c>
      <c r="J18" s="7">
        <f t="shared" si="5"/>
        <v>5.2083333333333336E-2</v>
      </c>
      <c r="K18" s="7">
        <f t="shared" si="5"/>
        <v>5.7870370370370371E-2</v>
      </c>
      <c r="L18" s="7">
        <f t="shared" si="5"/>
        <v>6.3657407407407413E-2</v>
      </c>
      <c r="M18" s="7">
        <f t="shared" si="5"/>
        <v>6.9444444444444448E-2</v>
      </c>
      <c r="N18" s="7">
        <f t="shared" si="5"/>
        <v>6.9444444444444448E-2</v>
      </c>
      <c r="O18" s="7">
        <f t="shared" si="5"/>
        <v>6.9444444444444448E-2</v>
      </c>
      <c r="P18" s="7">
        <f t="shared" si="5"/>
        <v>6.9444444444444448E-2</v>
      </c>
      <c r="Q18" s="7">
        <f t="shared" si="5"/>
        <v>6.9444444444444448E-2</v>
      </c>
      <c r="R18" s="7">
        <f t="shared" si="5"/>
        <v>6.9444444444444448E-2</v>
      </c>
      <c r="S18" s="7">
        <f t="shared" si="5"/>
        <v>6.9444444444444448E-2</v>
      </c>
      <c r="T18" s="7">
        <f t="shared" si="5"/>
        <v>6.9444444444444448E-2</v>
      </c>
      <c r="U18" s="7">
        <f t="shared" si="5"/>
        <v>6.9444444444444448E-2</v>
      </c>
      <c r="V18" s="7">
        <f t="shared" si="5"/>
        <v>6.9444444444444448E-2</v>
      </c>
      <c r="W18" s="7">
        <f t="shared" si="5"/>
        <v>6.9444444444444448E-2</v>
      </c>
      <c r="X18" s="7">
        <f t="shared" si="5"/>
        <v>6.9444444444444448E-2</v>
      </c>
      <c r="Y18" s="7">
        <f t="shared" si="5"/>
        <v>6.9444444444444448E-2</v>
      </c>
      <c r="Z18" s="7">
        <f t="shared" si="5"/>
        <v>6.9444444444444448E-2</v>
      </c>
    </row>
    <row r="19" spans="1:26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t="s">
        <v>21</v>
      </c>
      <c r="B20" s="2">
        <f>ROUNDUP(B3*'Reference Data'!$B$5,0)</f>
        <v>10831000</v>
      </c>
      <c r="C20" s="2">
        <f>ROUNDUP(C3*'Reference Data'!$B$5,0)</f>
        <v>21662000</v>
      </c>
      <c r="D20" s="2">
        <f>ROUNDUP(D3*'Reference Data'!$B$5,0)</f>
        <v>32493000</v>
      </c>
      <c r="E20" s="2">
        <f>ROUNDUP(E3*'Reference Data'!$B$5,0)</f>
        <v>43324000</v>
      </c>
      <c r="F20" s="2">
        <f>ROUNDUP(F3*'Reference Data'!$B$5,0)</f>
        <v>54155000</v>
      </c>
      <c r="G20" s="2">
        <f>ROUNDUP(G3*'Reference Data'!$B$5,0)</f>
        <v>64986000</v>
      </c>
      <c r="H20" s="2">
        <f>ROUNDUP(H3*'Reference Data'!$B$5,0)</f>
        <v>75817000</v>
      </c>
      <c r="I20" s="2">
        <f>ROUNDUP(I3*'Reference Data'!$B$5,0)</f>
        <v>86648000</v>
      </c>
      <c r="J20" s="2">
        <f>ROUNDUP(J3*'Reference Data'!$B$5,0)</f>
        <v>97479000</v>
      </c>
      <c r="K20" s="2">
        <f>ROUNDUP(K3*'Reference Data'!$B$5,0)</f>
        <v>108310000</v>
      </c>
      <c r="L20" s="2">
        <f>ROUNDUP(L3*'Reference Data'!$B$5,0)</f>
        <v>119141000</v>
      </c>
      <c r="M20" s="2">
        <f>ROUNDUP(M3*'Reference Data'!$B$5,0)</f>
        <v>129972000</v>
      </c>
      <c r="N20" s="2">
        <f>ROUNDUP(N3*'Reference Data'!$B$5,0)</f>
        <v>129972000</v>
      </c>
      <c r="O20" s="2">
        <f>ROUNDUP(O3*'Reference Data'!$B$5,0)</f>
        <v>129972000</v>
      </c>
      <c r="P20" s="2">
        <f>ROUNDUP(P3*'Reference Data'!$B$5,0)</f>
        <v>129972000</v>
      </c>
      <c r="Q20" s="2">
        <f>ROUNDUP(Q3*'Reference Data'!$B$5,0)</f>
        <v>129972000</v>
      </c>
      <c r="R20" s="2">
        <f>ROUNDUP(R3*'Reference Data'!$B$5,0)</f>
        <v>129972000</v>
      </c>
      <c r="S20" s="2">
        <f>ROUNDUP(S3*'Reference Data'!$B$5,0)</f>
        <v>129972000</v>
      </c>
      <c r="T20" s="2">
        <f>ROUNDUP(T3*'Reference Data'!$B$5,0)</f>
        <v>129972000</v>
      </c>
      <c r="U20" s="2">
        <f>ROUNDUP(U3*'Reference Data'!$B$5,0)</f>
        <v>129972000</v>
      </c>
      <c r="V20" s="2">
        <f>ROUNDUP(V3*'Reference Data'!$B$5,0)</f>
        <v>129972000</v>
      </c>
      <c r="W20" s="2">
        <f>ROUNDUP(W3*'Reference Data'!$B$5,0)</f>
        <v>129972000</v>
      </c>
      <c r="X20" s="2">
        <f>ROUNDUP(X3*'Reference Data'!$B$5,0)</f>
        <v>129972000</v>
      </c>
      <c r="Y20" s="2">
        <f>ROUNDUP(Y3*'Reference Data'!$B$5,0)</f>
        <v>129972000</v>
      </c>
      <c r="Z20" s="2">
        <f>ROUNDUP(Z3*'Reference Data'!$B$5,0)</f>
        <v>129972000</v>
      </c>
    </row>
    <row r="21" spans="1:26">
      <c r="A21" t="s">
        <v>15</v>
      </c>
      <c r="B21" s="1">
        <f>(B20*'Reference Data'!$B$9*'Reference Data'!$B$10)/(5*60)</f>
        <v>5.7765333333333331</v>
      </c>
      <c r="C21" s="1">
        <f>(C20*'Reference Data'!$B$9*'Reference Data'!$B$10)/(5*60)</f>
        <v>11.553066666666666</v>
      </c>
      <c r="D21" s="1">
        <f>(D20*'Reference Data'!$B$9*'Reference Data'!$B$10)/(5*60)</f>
        <v>17.329599999999999</v>
      </c>
      <c r="E21" s="1">
        <f>(E20*'Reference Data'!$B$9*'Reference Data'!$B$10)/(5*60)</f>
        <v>23.106133333333332</v>
      </c>
      <c r="F21" s="1">
        <f>(F20*'Reference Data'!$B$9*'Reference Data'!$B$10)/(5*60)</f>
        <v>28.882666666666665</v>
      </c>
      <c r="G21" s="1">
        <f>(G20*'Reference Data'!$B$9*'Reference Data'!$B$10)/(5*60)</f>
        <v>34.659199999999998</v>
      </c>
      <c r="H21" s="1">
        <f>(H20*'Reference Data'!$B$9*'Reference Data'!$B$10)/(5*60)</f>
        <v>40.435733333333332</v>
      </c>
      <c r="I21" s="1">
        <f>(I20*'Reference Data'!$B$9*'Reference Data'!$B$10)/(5*60)</f>
        <v>46.212266666666665</v>
      </c>
      <c r="J21" s="1">
        <f>(J20*'Reference Data'!$B$9*'Reference Data'!$B$10)/(5*60)</f>
        <v>51.988799999999998</v>
      </c>
      <c r="K21" s="1">
        <f>(K20*'Reference Data'!$B$9*'Reference Data'!$B$10)/(5*60)</f>
        <v>57.765333333333331</v>
      </c>
      <c r="L21" s="1">
        <f>(L20*'Reference Data'!$B$9*'Reference Data'!$B$10)/(5*60)</f>
        <v>63.541866666666671</v>
      </c>
      <c r="M21" s="1">
        <f>(M20*'Reference Data'!$B$9*'Reference Data'!$B$10)/(5*60)</f>
        <v>69.318399999999997</v>
      </c>
      <c r="N21" s="1">
        <f>(N20*'Reference Data'!$B$9*'Reference Data'!$B$10)/(5*60)</f>
        <v>69.318399999999997</v>
      </c>
      <c r="O21" s="1">
        <f>(O20*'Reference Data'!$B$9*'Reference Data'!$B$10)/(5*60)</f>
        <v>69.318399999999997</v>
      </c>
      <c r="P21" s="1">
        <f>(P20*'Reference Data'!$B$9*'Reference Data'!$B$10)/(5*60)</f>
        <v>69.318399999999997</v>
      </c>
      <c r="Q21" s="1">
        <f>(Q20*'Reference Data'!$B$9*'Reference Data'!$B$10)/(5*60)</f>
        <v>69.318399999999997</v>
      </c>
      <c r="R21" s="1">
        <f>(R20*'Reference Data'!$B$9*'Reference Data'!$B$10)/(5*60)</f>
        <v>69.318399999999997</v>
      </c>
      <c r="S21" s="1">
        <f>(S20*'Reference Data'!$B$9*'Reference Data'!$B$10)/(5*60)</f>
        <v>69.318399999999997</v>
      </c>
      <c r="T21" s="1">
        <f>(T20*'Reference Data'!$B$9*'Reference Data'!$B$10)/(5*60)</f>
        <v>69.318399999999997</v>
      </c>
      <c r="U21" s="1">
        <f>(U20*'Reference Data'!$B$9*'Reference Data'!$B$10)/(5*60)</f>
        <v>69.318399999999997</v>
      </c>
      <c r="V21" s="1">
        <f>(V20*'Reference Data'!$B$9*'Reference Data'!$B$10)/(5*60)</f>
        <v>69.318399999999997</v>
      </c>
      <c r="W21" s="1">
        <f>(W20*'Reference Data'!$B$9*'Reference Data'!$B$10)/(5*60)</f>
        <v>69.318399999999997</v>
      </c>
      <c r="X21" s="1">
        <f>(X20*'Reference Data'!$B$9*'Reference Data'!$B$10)/(5*60)</f>
        <v>69.318399999999997</v>
      </c>
      <c r="Y21" s="1">
        <f>(Y20*'Reference Data'!$B$9*'Reference Data'!$B$10)/(5*60)</f>
        <v>69.318399999999997</v>
      </c>
      <c r="Z21" s="1">
        <f>(Z20*'Reference Data'!$B$9*'Reference Data'!$B$10)/(5*60)</f>
        <v>69.318399999999997</v>
      </c>
    </row>
    <row r="22" spans="1:26">
      <c r="A22" t="s">
        <v>14</v>
      </c>
      <c r="B22" s="1">
        <f>B20/(30*24*60*60)</f>
        <v>4.1786265432098766</v>
      </c>
      <c r="C22" s="1">
        <f t="shared" ref="C22:Z22" si="6">C20/(30*24*60*60)</f>
        <v>8.3572530864197532</v>
      </c>
      <c r="D22" s="1">
        <f t="shared" si="6"/>
        <v>12.53587962962963</v>
      </c>
      <c r="E22" s="1">
        <f t="shared" si="6"/>
        <v>16.714506172839506</v>
      </c>
      <c r="F22" s="1">
        <f t="shared" si="6"/>
        <v>20.893132716049383</v>
      </c>
      <c r="G22" s="1">
        <f t="shared" si="6"/>
        <v>25.07175925925926</v>
      </c>
      <c r="H22" s="1">
        <f t="shared" si="6"/>
        <v>29.250385802469136</v>
      </c>
      <c r="I22" s="1">
        <f t="shared" si="6"/>
        <v>33.429012345679013</v>
      </c>
      <c r="J22" s="1">
        <f t="shared" si="6"/>
        <v>37.607638888888886</v>
      </c>
      <c r="K22" s="1">
        <f t="shared" si="6"/>
        <v>41.786265432098766</v>
      </c>
      <c r="L22" s="1">
        <f t="shared" si="6"/>
        <v>45.964891975308639</v>
      </c>
      <c r="M22" s="1">
        <f t="shared" si="6"/>
        <v>50.143518518518519</v>
      </c>
      <c r="N22" s="1">
        <f t="shared" si="6"/>
        <v>50.143518518518519</v>
      </c>
      <c r="O22" s="1">
        <f t="shared" si="6"/>
        <v>50.143518518518519</v>
      </c>
      <c r="P22" s="1">
        <f t="shared" si="6"/>
        <v>50.143518518518519</v>
      </c>
      <c r="Q22" s="1">
        <f t="shared" si="6"/>
        <v>50.143518518518519</v>
      </c>
      <c r="R22" s="1">
        <f t="shared" si="6"/>
        <v>50.143518518518519</v>
      </c>
      <c r="S22" s="1">
        <f t="shared" si="6"/>
        <v>50.143518518518519</v>
      </c>
      <c r="T22" s="1">
        <f t="shared" si="6"/>
        <v>50.143518518518519</v>
      </c>
      <c r="U22" s="1">
        <f t="shared" si="6"/>
        <v>50.143518518518519</v>
      </c>
      <c r="V22" s="1">
        <f t="shared" si="6"/>
        <v>50.143518518518519</v>
      </c>
      <c r="W22" s="1">
        <f t="shared" si="6"/>
        <v>50.143518518518519</v>
      </c>
      <c r="X22" s="1">
        <f t="shared" si="6"/>
        <v>50.143518518518519</v>
      </c>
      <c r="Y22" s="1">
        <f t="shared" si="6"/>
        <v>50.143518518518519</v>
      </c>
      <c r="Z22" s="1">
        <f t="shared" si="6"/>
        <v>50.143518518518519</v>
      </c>
    </row>
    <row r="24" spans="1:26">
      <c r="A24" t="s">
        <v>24</v>
      </c>
      <c r="B24" s="10">
        <v>1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A33" sqref="A33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2" t="s">
        <v>90</v>
      </c>
      <c r="B1" s="52"/>
      <c r="C1" s="52"/>
      <c r="D1" s="52"/>
      <c r="E1" s="40"/>
    </row>
    <row r="3" spans="1:5" ht="15.75">
      <c r="A3" s="29" t="s">
        <v>74</v>
      </c>
      <c r="B3" s="36">
        <f>'Reference Data'!B14</f>
        <v>20000000</v>
      </c>
      <c r="C3" s="34"/>
    </row>
    <row r="4" spans="1:5">
      <c r="A4" s="31" t="s">
        <v>73</v>
      </c>
      <c r="B4" s="39">
        <f>MAX('Transaction Details'!B3:Z3)</f>
        <v>6000</v>
      </c>
    </row>
    <row r="6" spans="1:5">
      <c r="B6" s="29" t="s">
        <v>89</v>
      </c>
      <c r="C6" s="29" t="s">
        <v>88</v>
      </c>
    </row>
    <row r="7" spans="1:5" ht="15.75">
      <c r="A7" s="31" t="s">
        <v>87</v>
      </c>
      <c r="B7" s="30">
        <f>B3*'Reference Data'!B3</f>
        <v>1400000000</v>
      </c>
      <c r="C7" s="34">
        <f>(B7*'Reference Data'!$B$7*'Reference Data'!$B$8)/(5*60)</f>
        <v>14000</v>
      </c>
      <c r="E7" s="34"/>
    </row>
    <row r="8" spans="1:5" ht="15.75">
      <c r="A8" s="31" t="s">
        <v>86</v>
      </c>
      <c r="B8" s="30">
        <f>B3*'Reference Data'!B4</f>
        <v>600000000</v>
      </c>
      <c r="C8" s="34">
        <f>(B8*'Reference Data'!$B$7*'Reference Data'!$B$8)/(5*60)</f>
        <v>6000</v>
      </c>
    </row>
    <row r="9" spans="1:5" ht="15.75">
      <c r="A9" s="31" t="s">
        <v>102</v>
      </c>
      <c r="B9" s="48" t="s">
        <v>100</v>
      </c>
      <c r="C9" s="34">
        <f>'Reference Data'!B12</f>
        <v>3500</v>
      </c>
    </row>
    <row r="10" spans="1:5" ht="15.75">
      <c r="A10" s="31" t="s">
        <v>103</v>
      </c>
      <c r="B10" s="38">
        <f>'Reference Data'!B19</f>
        <v>13685760000000</v>
      </c>
      <c r="C10" s="35">
        <f>(B10*'Reference Data'!B9*'Reference Data'!B10)/(5*60)</f>
        <v>7299072</v>
      </c>
    </row>
    <row r="11" spans="1:5" ht="15.75">
      <c r="A11" s="31"/>
      <c r="B11" s="37"/>
    </row>
    <row r="12" spans="1:5" ht="15.75">
      <c r="A12" s="31" t="s">
        <v>85</v>
      </c>
      <c r="B12" s="30">
        <f>B4*'Reference Data'!B3</f>
        <v>420000</v>
      </c>
      <c r="C12" s="14">
        <f>(B12*'Reference Data'!$B$7*'Reference Data'!$B$8)/(5*60)</f>
        <v>4.2</v>
      </c>
    </row>
    <row r="13" spans="1:5" ht="15.75">
      <c r="A13" s="31" t="s">
        <v>84</v>
      </c>
      <c r="B13" s="36">
        <f>B4*'Reference Data'!B4</f>
        <v>180000</v>
      </c>
      <c r="C13" s="14">
        <f>(B13*'Reference Data'!$B$7*'Reference Data'!$B$8)/(5*60)</f>
        <v>1.8</v>
      </c>
    </row>
    <row r="14" spans="1:5">
      <c r="A14" s="31" t="s">
        <v>99</v>
      </c>
      <c r="B14" s="49" t="s">
        <v>100</v>
      </c>
      <c r="C14" s="33">
        <f>B4/B3*'Reference Data'!B12</f>
        <v>1.0499999999999998</v>
      </c>
    </row>
    <row r="15" spans="1:5" ht="15.75">
      <c r="A15" s="31" t="s">
        <v>83</v>
      </c>
      <c r="B15" s="34">
        <f>B4*'Reference Data'!B5</f>
        <v>129972000</v>
      </c>
      <c r="C15" s="35">
        <f>(B15*'Reference Data'!B9*'Reference Data'!B10)/(5*60)</f>
        <v>69.318399999999997</v>
      </c>
    </row>
    <row r="16" spans="1:5">
      <c r="A16" s="31" t="s">
        <v>82</v>
      </c>
      <c r="B16" s="34">
        <f>B15*10</f>
        <v>1299720000</v>
      </c>
      <c r="C16" s="33">
        <f>C15*10</f>
        <v>693.18399999999997</v>
      </c>
    </row>
    <row r="18" spans="1:3">
      <c r="A18" s="31" t="s">
        <v>81</v>
      </c>
      <c r="B18" s="50">
        <f>B12/B7</f>
        <v>2.9999999999999997E-4</v>
      </c>
      <c r="C18" s="32" t="s">
        <v>77</v>
      </c>
    </row>
    <row r="19" spans="1:3">
      <c r="A19" s="31" t="s">
        <v>80</v>
      </c>
      <c r="B19" s="50">
        <f>B13/B8</f>
        <v>2.9999999999999997E-4</v>
      </c>
      <c r="C19" s="32" t="s">
        <v>77</v>
      </c>
    </row>
    <row r="20" spans="1:3">
      <c r="A20" s="31" t="s">
        <v>101</v>
      </c>
      <c r="B20" s="50">
        <f>C14/C9</f>
        <v>2.9999999999999997E-4</v>
      </c>
      <c r="C20" s="32" t="s">
        <v>77</v>
      </c>
    </row>
    <row r="21" spans="1:3" ht="15.75">
      <c r="A21" s="31" t="s">
        <v>79</v>
      </c>
      <c r="B21" s="51">
        <f>B15/B10</f>
        <v>9.4968785072951746E-6</v>
      </c>
    </row>
    <row r="22" spans="1:3">
      <c r="A22" s="31" t="s">
        <v>78</v>
      </c>
      <c r="B22" s="50">
        <f>B16/B10</f>
        <v>9.4968785072951746E-5</v>
      </c>
      <c r="C22" s="32" t="s">
        <v>77</v>
      </c>
    </row>
    <row r="25" spans="1:3">
      <c r="A25" s="31" t="s">
        <v>104</v>
      </c>
    </row>
    <row r="27" spans="1:3">
      <c r="A27" s="29" t="s">
        <v>76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E60" sqref="E60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2" t="s">
        <v>75</v>
      </c>
      <c r="B1" s="52"/>
      <c r="C1" s="52"/>
      <c r="D1" s="52"/>
      <c r="E1" s="52"/>
    </row>
    <row r="3" spans="1:5">
      <c r="A3" s="29" t="s">
        <v>97</v>
      </c>
      <c r="B3" s="30">
        <f>'Reference Data'!B15</f>
        <v>50000000</v>
      </c>
    </row>
    <row r="4" spans="1:5">
      <c r="A4" s="31" t="s">
        <v>73</v>
      </c>
      <c r="B4" s="39">
        <f>MAX('Transaction Details'!B3:Z3)</f>
        <v>6000</v>
      </c>
    </row>
    <row r="5" spans="1:5">
      <c r="A5" s="29" t="s">
        <v>72</v>
      </c>
      <c r="B5" s="28">
        <f>E53/D53</f>
        <v>1.1999999999999999E-4</v>
      </c>
    </row>
    <row r="7" spans="1:5" ht="45.75" customHeight="1">
      <c r="A7" s="54" t="s">
        <v>71</v>
      </c>
      <c r="B7" s="54" t="s">
        <v>70</v>
      </c>
      <c r="C7" s="53" t="s">
        <v>69</v>
      </c>
      <c r="D7" s="53"/>
      <c r="E7" s="27" t="s">
        <v>68</v>
      </c>
    </row>
    <row r="8" spans="1:5" ht="30">
      <c r="A8" s="54"/>
      <c r="B8" s="54"/>
      <c r="C8" s="26" t="s">
        <v>67</v>
      </c>
      <c r="D8" s="25" t="s">
        <v>66</v>
      </c>
      <c r="E8" s="25" t="s">
        <v>66</v>
      </c>
    </row>
    <row r="9" spans="1:5">
      <c r="A9" s="23" t="s">
        <v>65</v>
      </c>
      <c r="B9" s="19"/>
      <c r="C9" s="18"/>
      <c r="D9" s="18"/>
      <c r="E9" s="19"/>
    </row>
    <row r="10" spans="1:5">
      <c r="A10" s="19" t="s">
        <v>64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8.6400000000000001E-3</v>
      </c>
    </row>
    <row r="11" spans="1:5">
      <c r="A11" s="19" t="s">
        <v>63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1.44E-2</v>
      </c>
    </row>
    <row r="12" spans="1:5">
      <c r="A12" s="19" t="s">
        <v>62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2.0160000000000001E-2</v>
      </c>
    </row>
    <row r="13" spans="1:5">
      <c r="A13" s="19" t="s">
        <v>61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1.44E-2</v>
      </c>
    </row>
    <row r="14" spans="1:5">
      <c r="A14" s="23" t="s">
        <v>60</v>
      </c>
      <c r="B14" s="19"/>
      <c r="C14" s="18"/>
      <c r="D14" s="22"/>
      <c r="E14" s="21"/>
    </row>
    <row r="15" spans="1:5">
      <c r="A15" s="19" t="s">
        <v>59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2.8799999999999999E-2</v>
      </c>
    </row>
    <row r="16" spans="1:5">
      <c r="A16" s="19" t="s">
        <v>58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8.6400000000000005E-2</v>
      </c>
    </row>
    <row r="17" spans="1:5">
      <c r="A17" s="23" t="s">
        <v>57</v>
      </c>
      <c r="B17" s="19"/>
      <c r="C17" s="18"/>
      <c r="D17" s="22"/>
      <c r="E17" s="21"/>
    </row>
    <row r="18" spans="1:5">
      <c r="A18" s="19" t="s">
        <v>56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2.8799999999999999E-2</v>
      </c>
    </row>
    <row r="19" spans="1:5">
      <c r="A19" s="19" t="s">
        <v>55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2.8799999999999999E-2</v>
      </c>
    </row>
    <row r="20" spans="1:5">
      <c r="A20" s="19" t="s">
        <v>54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5.7599999999999998E-2</v>
      </c>
    </row>
    <row r="21" spans="1:5">
      <c r="A21" s="23" t="s">
        <v>53</v>
      </c>
      <c r="B21" s="19"/>
      <c r="C21" s="18"/>
      <c r="D21" s="22"/>
      <c r="E21" s="21"/>
    </row>
    <row r="22" spans="1:5">
      <c r="A22" s="19" t="s">
        <v>52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7.1999999999999998E-3</v>
      </c>
    </row>
    <row r="23" spans="1:5">
      <c r="A23" s="19" t="s">
        <v>51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1.44E-2</v>
      </c>
    </row>
    <row r="24" spans="1:5">
      <c r="A24" s="19" t="s">
        <v>50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1.44E-2</v>
      </c>
    </row>
    <row r="25" spans="1:5">
      <c r="A25" s="19" t="s">
        <v>49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0.1152</v>
      </c>
    </row>
    <row r="26" spans="1:5">
      <c r="A26" s="23" t="s">
        <v>48</v>
      </c>
      <c r="B26" s="19"/>
      <c r="C26" s="18"/>
      <c r="D26" s="22"/>
      <c r="E26" s="21"/>
    </row>
    <row r="27" spans="1:5">
      <c r="A27" s="19" t="s">
        <v>47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2.8799999999999999E-2</v>
      </c>
    </row>
    <row r="28" spans="1:5">
      <c r="A28" s="24" t="s">
        <v>46</v>
      </c>
      <c r="B28" s="19"/>
      <c r="C28" s="18"/>
      <c r="D28" s="22"/>
      <c r="E28" s="21"/>
    </row>
    <row r="29" spans="1:5">
      <c r="A29" s="19" t="s">
        <v>45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2.8799999999999999E-2</v>
      </c>
    </row>
    <row r="30" spans="1:5">
      <c r="A30" s="19" t="s">
        <v>44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0.23039999999999999</v>
      </c>
    </row>
    <row r="31" spans="1:5">
      <c r="A31" s="19" t="s">
        <v>43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2.8799999999999999E-2</v>
      </c>
    </row>
    <row r="32" spans="1:5">
      <c r="A32" s="19" t="s">
        <v>42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0.1152</v>
      </c>
    </row>
    <row r="33" spans="1:5">
      <c r="A33" s="24" t="s">
        <v>41</v>
      </c>
      <c r="B33" s="19"/>
      <c r="C33" s="18"/>
      <c r="D33" s="22"/>
      <c r="E33" s="21"/>
    </row>
    <row r="34" spans="1:5">
      <c r="A34" s="19" t="s">
        <v>40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2.8799999999999999E-2</v>
      </c>
    </row>
    <row r="35" spans="1:5">
      <c r="A35" s="19" t="s">
        <v>37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5.7599999999999998E-2</v>
      </c>
    </row>
    <row r="36" spans="1:5">
      <c r="A36" s="19" t="s">
        <v>36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5.7599999999999998E-2</v>
      </c>
    </row>
    <row r="37" spans="1:5">
      <c r="A37" s="19" t="s">
        <v>35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5.7599999999999998E-2</v>
      </c>
    </row>
    <row r="38" spans="1:5">
      <c r="A38" s="19" t="s">
        <v>39</v>
      </c>
      <c r="B38" s="19"/>
      <c r="C38" s="18"/>
      <c r="D38" s="22"/>
      <c r="E38" s="21"/>
    </row>
    <row r="39" spans="1:5">
      <c r="A39" s="19" t="s">
        <v>38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2.8799999999999999E-2</v>
      </c>
    </row>
    <row r="40" spans="1:5">
      <c r="A40" s="19" t="s">
        <v>37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5.7599999999999998E-2</v>
      </c>
    </row>
    <row r="41" spans="1:5">
      <c r="A41" s="19" t="s">
        <v>36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2.8799999999999999E-2</v>
      </c>
    </row>
    <row r="42" spans="1:5">
      <c r="A42" s="19" t="s">
        <v>35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2.8799999999999999E-2</v>
      </c>
    </row>
    <row r="43" spans="1:5">
      <c r="A43" s="23" t="s">
        <v>34</v>
      </c>
      <c r="B43" s="19"/>
      <c r="C43" s="18"/>
      <c r="D43" s="22"/>
      <c r="E43" s="21"/>
    </row>
    <row r="44" spans="1:5">
      <c r="A44" s="19" t="s">
        <v>33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1.44E-2</v>
      </c>
    </row>
    <row r="45" spans="1:5">
      <c r="A45" s="19" t="s">
        <v>32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2.8799999999999999E-2</v>
      </c>
    </row>
    <row r="46" spans="1:5">
      <c r="A46" s="19" t="s">
        <v>31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8.6400000000000005E-2</v>
      </c>
    </row>
    <row r="47" spans="1:5">
      <c r="A47" s="19" t="s">
        <v>30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2.8799999999999999E-2</v>
      </c>
    </row>
    <row r="48" spans="1:5">
      <c r="A48" s="23" t="s">
        <v>29</v>
      </c>
      <c r="B48" s="19"/>
      <c r="C48" s="18"/>
      <c r="D48" s="22"/>
      <c r="E48" s="21"/>
    </row>
    <row r="49" spans="1:5">
      <c r="A49" s="19" t="s">
        <v>28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2.8799999999999999E-2</v>
      </c>
    </row>
    <row r="50" spans="1:5">
      <c r="A50" s="19" t="s">
        <v>27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2.8799999999999999E-2</v>
      </c>
    </row>
    <row r="51" spans="1:5">
      <c r="A51" s="19" t="s">
        <v>26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0.1152</v>
      </c>
    </row>
    <row r="52" spans="1:5">
      <c r="A52" s="19"/>
      <c r="B52" s="19"/>
      <c r="C52" s="18"/>
      <c r="D52" s="22"/>
      <c r="E52" s="21"/>
    </row>
    <row r="53" spans="1:5">
      <c r="A53" s="20" t="s">
        <v>25</v>
      </c>
      <c r="B53" s="19"/>
      <c r="C53" s="18"/>
      <c r="D53" s="17">
        <f>SUM(D9:D51)</f>
        <v>12900</v>
      </c>
      <c r="E53" s="16">
        <f>SUM(E9:E51)</f>
        <v>1.5479999999999998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6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98</v>
      </c>
      <c r="B12" s="47">
        <v>3500</v>
      </c>
    </row>
    <row r="14" spans="1:6">
      <c r="A14" s="41" t="s">
        <v>91</v>
      </c>
      <c r="B14" s="42">
        <v>20000000</v>
      </c>
    </row>
    <row r="15" spans="1:6">
      <c r="A15" s="45" t="s">
        <v>96</v>
      </c>
      <c r="B15" s="42">
        <v>50000000</v>
      </c>
    </row>
    <row r="17" spans="1:2">
      <c r="A17" t="s">
        <v>92</v>
      </c>
      <c r="B17" s="43">
        <v>240</v>
      </c>
    </row>
    <row r="19" spans="1:2">
      <c r="A19" t="s">
        <v>95</v>
      </c>
      <c r="B19" s="44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Anne-Mette Roed</cp:lastModifiedBy>
  <dcterms:created xsi:type="dcterms:W3CDTF">2011-09-26T05:28:14Z</dcterms:created>
  <dcterms:modified xsi:type="dcterms:W3CDTF">2012-03-22T11:48:51Z</dcterms:modified>
</cp:coreProperties>
</file>