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8" yWindow="36" windowWidth="17376" windowHeight="10896" tabRatio="847"/>
  </bookViews>
  <sheets>
    <sheet name="Client Predictions &amp; Input" sheetId="5" r:id="rId1"/>
    <sheet name="Transaction Details" sheetId="8" r:id="rId2"/>
    <sheet name="Registry Resources Allocations" sheetId="15" r:id="rId3"/>
    <sheet name="Staff Resource Allocations" sheetId="16" r:id="rId4"/>
    <sheet name="Calculations" sheetId="10" r:id="rId5"/>
    <sheet name="Reference Data" sheetId="11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14210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</workbook>
</file>

<file path=xl/calcChain.xml><?xml version="1.0" encoding="utf-8"?>
<calcChain xmlns="http://schemas.openxmlformats.org/spreadsheetml/2006/main">
  <c r="B10" i="15"/>
  <c r="C10"/>
  <c r="C9"/>
  <c r="B3"/>
  <c r="B8"/>
  <c r="C8"/>
  <c r="B7"/>
  <c r="C7"/>
  <c r="B3" i="16"/>
  <c r="D1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/>
  <c r="F5"/>
  <c r="AD16"/>
  <c r="F6"/>
  <c r="F7"/>
  <c r="F8"/>
  <c r="F9"/>
  <c r="F10"/>
  <c r="F11"/>
  <c r="F12"/>
  <c r="F13"/>
  <c r="G4"/>
  <c r="S15"/>
  <c r="Q9" i="8"/>
  <c r="G5" i="10"/>
  <c r="AE16"/>
  <c r="G6"/>
  <c r="G7"/>
  <c r="G8"/>
  <c r="G9"/>
  <c r="G10"/>
  <c r="G11"/>
  <c r="G12"/>
  <c r="G13"/>
  <c r="H4"/>
  <c r="T26"/>
  <c r="H5"/>
  <c r="AF16"/>
  <c r="H6"/>
  <c r="H7"/>
  <c r="H8"/>
  <c r="H9"/>
  <c r="H10"/>
  <c r="H11"/>
  <c r="H12"/>
  <c r="H13"/>
  <c r="I4"/>
  <c r="U15"/>
  <c r="I5"/>
  <c r="AG16"/>
  <c r="I6"/>
  <c r="I7"/>
  <c r="I8"/>
  <c r="I9"/>
  <c r="I10"/>
  <c r="I11"/>
  <c r="I12"/>
  <c r="I13"/>
  <c r="J4"/>
  <c r="V26"/>
  <c r="J5"/>
  <c r="J6"/>
  <c r="J7"/>
  <c r="J8"/>
  <c r="J9"/>
  <c r="J10"/>
  <c r="J11"/>
  <c r="J12"/>
  <c r="J13"/>
  <c r="K4"/>
  <c r="W26"/>
  <c r="K5"/>
  <c r="AI16"/>
  <c r="K6"/>
  <c r="K7"/>
  <c r="K8"/>
  <c r="K9"/>
  <c r="K10"/>
  <c r="K11"/>
  <c r="K12"/>
  <c r="K13"/>
  <c r="L4"/>
  <c r="X26"/>
  <c r="L5"/>
  <c r="L6"/>
  <c r="L7"/>
  <c r="L8"/>
  <c r="L9"/>
  <c r="L10"/>
  <c r="L11"/>
  <c r="L12"/>
  <c r="L13"/>
  <c r="M4"/>
  <c r="M5"/>
  <c r="AK16"/>
  <c r="M6"/>
  <c r="M7"/>
  <c r="M8"/>
  <c r="M9"/>
  <c r="M10"/>
  <c r="M11"/>
  <c r="M12"/>
  <c r="M13"/>
  <c r="N4"/>
  <c r="Z26"/>
  <c r="N5"/>
  <c r="N6"/>
  <c r="N7"/>
  <c r="N8"/>
  <c r="N9"/>
  <c r="N10"/>
  <c r="N11"/>
  <c r="N12"/>
  <c r="N13"/>
  <c r="O4"/>
  <c r="O5"/>
  <c r="AM16"/>
  <c r="O6"/>
  <c r="O7"/>
  <c r="O8"/>
  <c r="O9"/>
  <c r="O10"/>
  <c r="O11"/>
  <c r="O12"/>
  <c r="O13"/>
  <c r="P4"/>
  <c r="AB15"/>
  <c r="P5"/>
  <c r="AN16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/>
  <c r="C38"/>
  <c r="C36"/>
  <c r="D30"/>
  <c r="C35"/>
  <c r="W9" i="8"/>
  <c r="U9"/>
  <c r="C44" i="10"/>
  <c r="C45"/>
  <c r="C46"/>
  <c r="C47"/>
  <c r="O9" i="8"/>
  <c r="V9"/>
  <c r="T9"/>
  <c r="Y9"/>
  <c r="R9"/>
  <c r="D44" i="10"/>
  <c r="B16" i="8"/>
  <c r="D35" i="10"/>
  <c r="B6" i="8"/>
  <c r="B3"/>
  <c r="D38" i="10"/>
  <c r="D50"/>
  <c r="B20" i="8"/>
  <c r="E30" i="10"/>
  <c r="D36"/>
  <c r="B5" i="8"/>
  <c r="C42" i="10"/>
  <c r="C39"/>
  <c r="C40"/>
  <c r="C41"/>
  <c r="C48"/>
  <c r="C54"/>
  <c r="C51"/>
  <c r="C52"/>
  <c r="C53"/>
  <c r="F30"/>
  <c r="C3" i="8"/>
  <c r="E44" i="10"/>
  <c r="E36"/>
  <c r="C5" i="8"/>
  <c r="E35" i="10"/>
  <c r="C6" i="8"/>
  <c r="E50" i="10"/>
  <c r="E38"/>
  <c r="D42"/>
  <c r="B14" i="8"/>
  <c r="D39" i="10"/>
  <c r="D40"/>
  <c r="D41"/>
  <c r="B13" i="8"/>
  <c r="B12"/>
  <c r="B10"/>
  <c r="D51" i="10"/>
  <c r="D52"/>
  <c r="D54"/>
  <c r="B22" i="8"/>
  <c r="D45" i="10"/>
  <c r="D46"/>
  <c r="D47"/>
  <c r="B17" i="8"/>
  <c r="D48" i="10"/>
  <c r="B18" i="8"/>
  <c r="D53" i="10"/>
  <c r="B21" i="8"/>
  <c r="E45" i="10"/>
  <c r="E46"/>
  <c r="E47"/>
  <c r="C17" i="8"/>
  <c r="C16"/>
  <c r="E48" i="10"/>
  <c r="C18" i="8"/>
  <c r="F44" i="10"/>
  <c r="G30"/>
  <c r="F38"/>
  <c r="F35"/>
  <c r="D6" i="8"/>
  <c r="F36" i="10"/>
  <c r="D5" i="8"/>
  <c r="D3"/>
  <c r="F50" i="10"/>
  <c r="C12" i="8"/>
  <c r="C10"/>
  <c r="E42" i="10"/>
  <c r="C14" i="8"/>
  <c r="E39" i="10"/>
  <c r="E40"/>
  <c r="E41"/>
  <c r="C13" i="8"/>
  <c r="E51" i="10"/>
  <c r="E52"/>
  <c r="E54"/>
  <c r="C22" i="8"/>
  <c r="C20"/>
  <c r="E53" i="10"/>
  <c r="C21" i="8"/>
  <c r="F39" i="10"/>
  <c r="F40"/>
  <c r="F41"/>
  <c r="D13" i="8"/>
  <c r="D12"/>
  <c r="D10"/>
  <c r="F42" i="10"/>
  <c r="D14" i="8"/>
  <c r="G50" i="10"/>
  <c r="G36"/>
  <c r="E5" i="8"/>
  <c r="H30" i="10"/>
  <c r="G35"/>
  <c r="E6" i="8"/>
  <c r="G44" i="10"/>
  <c r="G38"/>
  <c r="E3" i="8"/>
  <c r="F51" i="10"/>
  <c r="F52"/>
  <c r="D20" i="8"/>
  <c r="F54" i="10"/>
  <c r="D22" i="8"/>
  <c r="F48" i="10"/>
  <c r="D18" i="8"/>
  <c r="F45" i="10"/>
  <c r="F46"/>
  <c r="F47"/>
  <c r="D17" i="8"/>
  <c r="D16"/>
  <c r="F53" i="10"/>
  <c r="D21" i="8"/>
  <c r="G42" i="10"/>
  <c r="E14" i="8"/>
  <c r="E12"/>
  <c r="E10"/>
  <c r="G39" i="10"/>
  <c r="G40"/>
  <c r="G41"/>
  <c r="E13" i="8"/>
  <c r="E16"/>
  <c r="G48" i="10"/>
  <c r="E18" i="8"/>
  <c r="G45" i="10"/>
  <c r="G46"/>
  <c r="G47"/>
  <c r="E17" i="8"/>
  <c r="G54" i="10"/>
  <c r="E22" i="8"/>
  <c r="G51" i="10"/>
  <c r="G52"/>
  <c r="E20" i="8"/>
  <c r="H50" i="10"/>
  <c r="H36"/>
  <c r="F5" i="8"/>
  <c r="H35" i="10"/>
  <c r="F6" i="8"/>
  <c r="I30" i="10"/>
  <c r="H38"/>
  <c r="F3" i="8"/>
  <c r="H44" i="10"/>
  <c r="G53"/>
  <c r="E21" i="8"/>
  <c r="F20"/>
  <c r="H54" i="10"/>
  <c r="F22" i="8"/>
  <c r="H51" i="10"/>
  <c r="H52"/>
  <c r="I36"/>
  <c r="G5" i="8"/>
  <c r="I44" i="10"/>
  <c r="I35"/>
  <c r="G6" i="8"/>
  <c r="I38" i="10"/>
  <c r="G3" i="8"/>
  <c r="I50" i="10"/>
  <c r="J30"/>
  <c r="F12" i="8"/>
  <c r="F10"/>
  <c r="H39" i="10"/>
  <c r="H40"/>
  <c r="H41"/>
  <c r="F13" i="8"/>
  <c r="H42" i="10"/>
  <c r="F14" i="8"/>
  <c r="F16"/>
  <c r="H48" i="10"/>
  <c r="F18" i="8"/>
  <c r="H45" i="10"/>
  <c r="H46"/>
  <c r="H47"/>
  <c r="F17" i="8"/>
  <c r="H53" i="10"/>
  <c r="F21" i="8"/>
  <c r="G16"/>
  <c r="I45" i="10"/>
  <c r="I46"/>
  <c r="I47"/>
  <c r="G17" i="8"/>
  <c r="I48" i="10"/>
  <c r="G18" i="8"/>
  <c r="J44" i="10"/>
  <c r="J38"/>
  <c r="K30"/>
  <c r="H3" i="8"/>
  <c r="J35" i="10"/>
  <c r="H6" i="8"/>
  <c r="J50" i="10"/>
  <c r="J36"/>
  <c r="H5" i="8"/>
  <c r="I54" i="10"/>
  <c r="G22" i="8"/>
  <c r="G20"/>
  <c r="I51" i="10"/>
  <c r="I52"/>
  <c r="G12" i="8"/>
  <c r="G10"/>
  <c r="I39" i="10"/>
  <c r="I40"/>
  <c r="I41"/>
  <c r="G13" i="8"/>
  <c r="I42" i="10"/>
  <c r="G14" i="8"/>
  <c r="I53" i="10"/>
  <c r="G21" i="8"/>
  <c r="H20"/>
  <c r="J51" i="10"/>
  <c r="J52"/>
  <c r="J54"/>
  <c r="H22" i="8"/>
  <c r="H12"/>
  <c r="H10"/>
  <c r="J42" i="10"/>
  <c r="H14" i="8"/>
  <c r="J39" i="10"/>
  <c r="J40"/>
  <c r="J41"/>
  <c r="H13" i="8"/>
  <c r="K36" i="10"/>
  <c r="I5" i="8"/>
  <c r="K44" i="10"/>
  <c r="L30"/>
  <c r="K35"/>
  <c r="I6" i="8"/>
  <c r="I3"/>
  <c r="K50" i="10"/>
  <c r="K38"/>
  <c r="H16" i="8"/>
  <c r="J48" i="10"/>
  <c r="H18" i="8"/>
  <c r="J45" i="10"/>
  <c r="J46"/>
  <c r="J47"/>
  <c r="H17" i="8"/>
  <c r="J53" i="10"/>
  <c r="H21" i="8"/>
  <c r="J3"/>
  <c r="M30" i="10"/>
  <c r="L38"/>
  <c r="L36"/>
  <c r="J5" i="8"/>
  <c r="L44" i="10"/>
  <c r="L50"/>
  <c r="L35"/>
  <c r="J6" i="8"/>
  <c r="I20"/>
  <c r="K54" i="10"/>
  <c r="I22" i="8"/>
  <c r="K51" i="10"/>
  <c r="K52"/>
  <c r="K39"/>
  <c r="K40"/>
  <c r="K41"/>
  <c r="I13" i="8"/>
  <c r="I12"/>
  <c r="I10"/>
  <c r="K42" i="10"/>
  <c r="I14" i="8"/>
  <c r="I16"/>
  <c r="K45" i="10"/>
  <c r="K46"/>
  <c r="K47"/>
  <c r="I17" i="8"/>
  <c r="K48" i="10"/>
  <c r="I18" i="8"/>
  <c r="K53" i="10"/>
  <c r="I21" i="8"/>
  <c r="L39" i="10"/>
  <c r="L40"/>
  <c r="L41"/>
  <c r="J13" i="8"/>
  <c r="J12"/>
  <c r="J10"/>
  <c r="L42" i="10"/>
  <c r="J14" i="8"/>
  <c r="L51" i="10"/>
  <c r="L52"/>
  <c r="L54"/>
  <c r="J22" i="8"/>
  <c r="J20"/>
  <c r="K3"/>
  <c r="M50" i="10"/>
  <c r="M35"/>
  <c r="K6" i="8"/>
  <c r="M36" i="10"/>
  <c r="K5" i="8"/>
  <c r="M44" i="10"/>
  <c r="N30"/>
  <c r="M38"/>
  <c r="J16" i="8"/>
  <c r="L45" i="10"/>
  <c r="L46"/>
  <c r="L47"/>
  <c r="J17" i="8"/>
  <c r="L48" i="10"/>
  <c r="J18" i="8"/>
  <c r="L53" i="10"/>
  <c r="J21" i="8"/>
  <c r="M45" i="10"/>
  <c r="M46"/>
  <c r="M47"/>
  <c r="K17" i="8"/>
  <c r="K16"/>
  <c r="M48" i="10"/>
  <c r="K18" i="8"/>
  <c r="M42" i="10"/>
  <c r="K14" i="8"/>
  <c r="K12"/>
  <c r="K10"/>
  <c r="M39" i="10"/>
  <c r="M40"/>
  <c r="M41"/>
  <c r="K13" i="8"/>
  <c r="N50" i="10"/>
  <c r="N44"/>
  <c r="N35"/>
  <c r="L6" i="8"/>
  <c r="L3"/>
  <c r="O30" i="10"/>
  <c r="N36"/>
  <c r="L5" i="8"/>
  <c r="N38" i="10"/>
  <c r="M54"/>
  <c r="K22" i="8"/>
  <c r="M51" i="10"/>
  <c r="M52"/>
  <c r="K20" i="8"/>
  <c r="M53" i="10"/>
  <c r="K21" i="8"/>
  <c r="N48" i="10"/>
  <c r="L18" i="8"/>
  <c r="L16"/>
  <c r="N45" i="10"/>
  <c r="N46"/>
  <c r="N47"/>
  <c r="L17" i="8"/>
  <c r="M3"/>
  <c r="O50" i="10"/>
  <c r="O44"/>
  <c r="P30"/>
  <c r="O35"/>
  <c r="M6" i="8"/>
  <c r="O38" i="10"/>
  <c r="O36"/>
  <c r="M5" i="8"/>
  <c r="L20"/>
  <c r="N51" i="10"/>
  <c r="N52"/>
  <c r="N54"/>
  <c r="L22" i="8"/>
  <c r="N39" i="10"/>
  <c r="N40"/>
  <c r="N41"/>
  <c r="L13" i="8"/>
  <c r="L12"/>
  <c r="L10"/>
  <c r="N42" i="10"/>
  <c r="L14" i="8"/>
  <c r="N53" i="10"/>
  <c r="L21" i="8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/>
  <c r="O45" i="10"/>
  <c r="O46"/>
  <c r="O47"/>
  <c r="M17" i="8"/>
  <c r="M16"/>
  <c r="M12"/>
  <c r="M10"/>
  <c r="O42" i="10"/>
  <c r="M14" i="8"/>
  <c r="O39" i="10"/>
  <c r="O40"/>
  <c r="O41"/>
  <c r="M13" i="8"/>
  <c r="O54" i="10"/>
  <c r="M22" i="8"/>
  <c r="O51" i="10"/>
  <c r="O52"/>
  <c r="M20" i="8"/>
  <c r="O53" i="10"/>
  <c r="M21" i="8"/>
  <c r="AK26" i="10"/>
  <c r="Y32"/>
  <c r="W8" i="8"/>
  <c r="AK15" i="10"/>
  <c r="AI9" i="8"/>
  <c r="V32" i="10"/>
  <c r="AH15"/>
  <c r="AF9" i="8"/>
  <c r="AH26" i="10"/>
  <c r="T8" i="8"/>
  <c r="U8"/>
  <c r="AI15" i="10"/>
  <c r="AG9" i="8"/>
  <c r="W32" i="10"/>
  <c r="AI26"/>
  <c r="Q32"/>
  <c r="O8" i="8"/>
  <c r="AC26" i="10"/>
  <c r="AC15"/>
  <c r="AA9" i="8"/>
  <c r="Q30" i="10"/>
  <c r="N12" i="8"/>
  <c r="N10"/>
  <c r="P42" i="10"/>
  <c r="N14" i="8"/>
  <c r="P39" i="10"/>
  <c r="P40"/>
  <c r="P41"/>
  <c r="N13" i="8"/>
  <c r="AL15" i="10"/>
  <c r="AJ9" i="8"/>
  <c r="AL26" i="10"/>
  <c r="Z32"/>
  <c r="X8" i="8"/>
  <c r="V8"/>
  <c r="X32" i="10"/>
  <c r="AJ26"/>
  <c r="AJ15"/>
  <c r="AH9" i="8"/>
  <c r="AB32" i="10"/>
  <c r="AN15"/>
  <c r="AL9" i="8"/>
  <c r="AN26" i="10"/>
  <c r="Z8" i="8"/>
  <c r="AM15" i="10"/>
  <c r="AK9" i="8"/>
  <c r="AA32" i="10"/>
  <c r="Y8" i="8"/>
  <c r="AM26" i="10"/>
  <c r="P48"/>
  <c r="N18" i="8"/>
  <c r="N16"/>
  <c r="P45" i="10"/>
  <c r="P46"/>
  <c r="P47"/>
  <c r="N17" i="8"/>
  <c r="S32" i="10"/>
  <c r="Q8" i="8"/>
  <c r="AE15" i="10"/>
  <c r="AC9" i="8"/>
  <c r="AE26" i="10"/>
  <c r="U32"/>
  <c r="AG26"/>
  <c r="AG15"/>
  <c r="AE9" i="8"/>
  <c r="S8"/>
  <c r="R8"/>
  <c r="AF26" i="10"/>
  <c r="T32"/>
  <c r="AF15"/>
  <c r="AD9" i="8"/>
  <c r="N20"/>
  <c r="P51" i="10"/>
  <c r="P52"/>
  <c r="P53"/>
  <c r="P54"/>
  <c r="AD26"/>
  <c r="R32"/>
  <c r="AD15"/>
  <c r="AB9" i="8"/>
  <c r="P8"/>
  <c r="N22"/>
  <c r="N21"/>
  <c r="Q38" i="10"/>
  <c r="O3" i="8"/>
  <c r="Q44" i="10"/>
  <c r="Q35"/>
  <c r="O6" i="8"/>
  <c r="Q36" i="10"/>
  <c r="O5" i="8"/>
  <c r="Q50" i="10"/>
  <c r="R30"/>
  <c r="Q45"/>
  <c r="Q46"/>
  <c r="Q47"/>
  <c r="O17" i="8"/>
  <c r="Q48" i="10"/>
  <c r="O18" i="8"/>
  <c r="O16"/>
  <c r="Q39" i="10"/>
  <c r="Q40"/>
  <c r="Q41"/>
  <c r="O13" i="8"/>
  <c r="O12"/>
  <c r="O10"/>
  <c r="Q42" i="10"/>
  <c r="O14" i="8"/>
  <c r="R38" i="10"/>
  <c r="P3" i="8"/>
  <c r="S30" i="10"/>
  <c r="R44"/>
  <c r="R36"/>
  <c r="P5" i="8"/>
  <c r="R35" i="10"/>
  <c r="P6" i="8"/>
  <c r="R50" i="10"/>
  <c r="Q54"/>
  <c r="O22" i="8"/>
  <c r="Q51" i="10"/>
  <c r="Q52"/>
  <c r="O20" i="8"/>
  <c r="Q53" i="10"/>
  <c r="O21" i="8"/>
  <c r="R54" i="10"/>
  <c r="P22" i="8"/>
  <c r="P20"/>
  <c r="R51" i="10"/>
  <c r="R52"/>
  <c r="S35"/>
  <c r="Q6" i="8"/>
  <c r="S36" i="10"/>
  <c r="Q5" i="8"/>
  <c r="Q3"/>
  <c r="T30" i="10"/>
  <c r="S50"/>
  <c r="S44"/>
  <c r="S38"/>
  <c r="R45"/>
  <c r="R46"/>
  <c r="R47"/>
  <c r="P17" i="8"/>
  <c r="R48" i="10"/>
  <c r="P18" i="8"/>
  <c r="P16"/>
  <c r="P12"/>
  <c r="P10"/>
  <c r="R39" i="10"/>
  <c r="R40"/>
  <c r="R41"/>
  <c r="P13" i="8"/>
  <c r="R42" i="10"/>
  <c r="P14" i="8"/>
  <c r="R53" i="10"/>
  <c r="P21" i="8"/>
  <c r="T38" i="10"/>
  <c r="U30"/>
  <c r="T44"/>
  <c r="T36"/>
  <c r="R5" i="8"/>
  <c r="T35" i="10"/>
  <c r="R6" i="8"/>
  <c r="R3"/>
  <c r="T50" i="10"/>
  <c r="Q16" i="8"/>
  <c r="S48" i="10"/>
  <c r="Q18" i="8"/>
  <c r="S45" i="10"/>
  <c r="S46"/>
  <c r="S47"/>
  <c r="Q17" i="8"/>
  <c r="S42" i="10"/>
  <c r="Q14" i="8"/>
  <c r="S39" i="10"/>
  <c r="S40"/>
  <c r="S41"/>
  <c r="Q13" i="8"/>
  <c r="Q12"/>
  <c r="Q10"/>
  <c r="S54" i="10"/>
  <c r="Q22" i="8"/>
  <c r="Q20"/>
  <c r="S51" i="10"/>
  <c r="S52"/>
  <c r="S53"/>
  <c r="Q21" i="8"/>
  <c r="T54" i="10"/>
  <c r="R22" i="8"/>
  <c r="T51" i="10"/>
  <c r="T52"/>
  <c r="R20" i="8"/>
  <c r="R16"/>
  <c r="T48" i="10"/>
  <c r="R18" i="8"/>
  <c r="T45" i="10"/>
  <c r="T46"/>
  <c r="T47"/>
  <c r="R17" i="8"/>
  <c r="U36" i="10"/>
  <c r="S5" i="8"/>
  <c r="U35" i="10"/>
  <c r="S6" i="8"/>
  <c r="U44" i="10"/>
  <c r="U38"/>
  <c r="S3" i="8"/>
  <c r="U50" i="10"/>
  <c r="V30"/>
  <c r="T42"/>
  <c r="R14" i="8"/>
  <c r="T39" i="10"/>
  <c r="T40"/>
  <c r="T41"/>
  <c r="R13" i="8"/>
  <c r="R12"/>
  <c r="R10"/>
  <c r="T53" i="10"/>
  <c r="R21" i="8"/>
  <c r="S20"/>
  <c r="U51" i="10"/>
  <c r="U52"/>
  <c r="U54"/>
  <c r="S22" i="8"/>
  <c r="U42" i="10"/>
  <c r="S14" i="8"/>
  <c r="S12"/>
  <c r="S10"/>
  <c r="U39" i="10"/>
  <c r="U40"/>
  <c r="U41"/>
  <c r="S13" i="8"/>
  <c r="V50" i="10"/>
  <c r="T3" i="8"/>
  <c r="W30" i="10"/>
  <c r="V35"/>
  <c r="T6" i="8"/>
  <c r="V44" i="10"/>
  <c r="V38"/>
  <c r="V36"/>
  <c r="T5" i="8"/>
  <c r="S16"/>
  <c r="U45" i="10"/>
  <c r="U46"/>
  <c r="U47"/>
  <c r="S17" i="8"/>
  <c r="U48" i="10"/>
  <c r="S18" i="8"/>
  <c r="U53" i="10"/>
  <c r="S21" i="8"/>
  <c r="V42" i="10"/>
  <c r="T14" i="8"/>
  <c r="V39" i="10"/>
  <c r="V40"/>
  <c r="V41"/>
  <c r="T13" i="8"/>
  <c r="T12"/>
  <c r="T10"/>
  <c r="V48" i="10"/>
  <c r="T18" i="8"/>
  <c r="V45" i="10"/>
  <c r="V46"/>
  <c r="V47"/>
  <c r="T17" i="8"/>
  <c r="T16"/>
  <c r="V54" i="10"/>
  <c r="T22" i="8"/>
  <c r="T20"/>
  <c r="V51" i="10"/>
  <c r="V52"/>
  <c r="W35"/>
  <c r="U6" i="8"/>
  <c r="W36" i="10"/>
  <c r="U5" i="8"/>
  <c r="X30" i="10"/>
  <c r="W38"/>
  <c r="U3" i="8"/>
  <c r="W50" i="10"/>
  <c r="W44"/>
  <c r="V53"/>
  <c r="T21" i="8"/>
  <c r="W39" i="10"/>
  <c r="W40"/>
  <c r="W41"/>
  <c r="U13" i="8"/>
  <c r="W42" i="10"/>
  <c r="U14" i="8"/>
  <c r="U12"/>
  <c r="U10"/>
  <c r="U16"/>
  <c r="W45" i="10"/>
  <c r="W46"/>
  <c r="W47"/>
  <c r="U17" i="8"/>
  <c r="W48" i="10"/>
  <c r="U18" i="8"/>
  <c r="U20"/>
  <c r="W51" i="10"/>
  <c r="W52"/>
  <c r="W54"/>
  <c r="U22" i="8"/>
  <c r="V3"/>
  <c r="Y30" i="10"/>
  <c r="X36"/>
  <c r="V5" i="8"/>
  <c r="X44" i="10"/>
  <c r="X38"/>
  <c r="X35"/>
  <c r="V6" i="8"/>
  <c r="X50" i="10"/>
  <c r="W53"/>
  <c r="U21" i="8"/>
  <c r="V16"/>
  <c r="X45" i="10"/>
  <c r="X46"/>
  <c r="X47"/>
  <c r="V17" i="8"/>
  <c r="X48" i="10"/>
  <c r="V18" i="8"/>
  <c r="W3"/>
  <c r="Y50" i="10"/>
  <c r="Y36"/>
  <c r="W5" i="8"/>
  <c r="Z30" i="10"/>
  <c r="Y44"/>
  <c r="Y38"/>
  <c r="Y35"/>
  <c r="W6" i="8"/>
  <c r="V20"/>
  <c r="X51" i="10"/>
  <c r="X52"/>
  <c r="X54"/>
  <c r="V22" i="8"/>
  <c r="X39" i="10"/>
  <c r="X40"/>
  <c r="X41"/>
  <c r="V13" i="8"/>
  <c r="V12"/>
  <c r="V10"/>
  <c r="X42" i="10"/>
  <c r="V14" i="8"/>
  <c r="X53" i="10"/>
  <c r="V21" i="8"/>
  <c r="W16"/>
  <c r="Y48" i="10"/>
  <c r="W18" i="8"/>
  <c r="Y45" i="10"/>
  <c r="Y46"/>
  <c r="Y47"/>
  <c r="W17" i="8"/>
  <c r="Z38" i="10"/>
  <c r="X3" i="8"/>
  <c r="Z44" i="10"/>
  <c r="Z36"/>
  <c r="X5" i="8"/>
  <c r="Z50" i="10"/>
  <c r="Z35"/>
  <c r="X6" i="8"/>
  <c r="AA30" i="10"/>
  <c r="Y39"/>
  <c r="Y40"/>
  <c r="Y41"/>
  <c r="W13" i="8"/>
  <c r="W12"/>
  <c r="W10"/>
  <c r="Y42" i="10"/>
  <c r="W14" i="8"/>
  <c r="Y54" i="10"/>
  <c r="W22" i="8"/>
  <c r="W20"/>
  <c r="Y51" i="10"/>
  <c r="Y52"/>
  <c r="Y53"/>
  <c r="W21" i="8"/>
  <c r="AB30" i="10"/>
  <c r="AA50"/>
  <c r="AA36"/>
  <c r="Y5" i="8"/>
  <c r="AA38" i="10"/>
  <c r="AA35"/>
  <c r="Y6" i="8"/>
  <c r="Y3"/>
  <c r="AA44" i="10"/>
  <c r="Z54"/>
  <c r="X22" i="8"/>
  <c r="Z51" i="10"/>
  <c r="Z52"/>
  <c r="X20" i="8"/>
  <c r="Z42" i="10"/>
  <c r="X14" i="8"/>
  <c r="Z39" i="10"/>
  <c r="Z40"/>
  <c r="Z41"/>
  <c r="X13" i="8"/>
  <c r="X12"/>
  <c r="X10"/>
  <c r="Z45" i="10"/>
  <c r="Z46"/>
  <c r="Z47"/>
  <c r="X17" i="8"/>
  <c r="Z48" i="10"/>
  <c r="X18" i="8"/>
  <c r="X16"/>
  <c r="Z53" i="10"/>
  <c r="X21" i="8"/>
  <c r="AA48" i="10"/>
  <c r="Y18" i="8"/>
  <c r="AA45" i="10"/>
  <c r="AA46"/>
  <c r="AA47"/>
  <c r="Y17" i="8"/>
  <c r="Y16"/>
  <c r="AA51" i="10"/>
  <c r="AA52"/>
  <c r="Y20" i="8"/>
  <c r="AA54" i="10"/>
  <c r="Y22" i="8"/>
  <c r="AA39" i="10"/>
  <c r="AA40"/>
  <c r="AA41"/>
  <c r="Y13" i="8"/>
  <c r="Y12"/>
  <c r="Y10"/>
  <c r="AA42" i="10"/>
  <c r="Y14" i="8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/>
  <c r="AG8"/>
  <c r="AI8"/>
  <c r="AC8"/>
  <c r="AA8"/>
  <c r="AD8"/>
  <c r="AB8"/>
  <c r="AJ8"/>
  <c r="AF8"/>
  <c r="AH8"/>
  <c r="AK8"/>
  <c r="AE8"/>
  <c r="AA53" i="10"/>
  <c r="Y21" i="8"/>
  <c r="AJ32" i="10"/>
  <c r="AG32"/>
  <c r="AK32"/>
  <c r="AB39"/>
  <c r="AB40"/>
  <c r="AB41"/>
  <c r="Z13" i="8"/>
  <c r="AB42" i="10"/>
  <c r="Z12" i="8"/>
  <c r="Z10"/>
  <c r="AC30" i="10"/>
  <c r="AA3" i="8"/>
  <c r="AC32" i="10"/>
  <c r="AB54"/>
  <c r="Z20" i="8"/>
  <c r="AB51" i="10"/>
  <c r="AB52"/>
  <c r="AF32"/>
  <c r="AD32"/>
  <c r="AL32"/>
  <c r="AB45"/>
  <c r="AB46"/>
  <c r="AB47"/>
  <c r="AB48"/>
  <c r="Z16" i="8"/>
  <c r="AM32" i="10"/>
  <c r="AI32"/>
  <c r="AE32"/>
  <c r="AN32"/>
  <c r="AH32"/>
  <c r="AB53"/>
  <c r="Z21" i="8"/>
  <c r="Z18"/>
  <c r="AC36" i="10"/>
  <c r="AA5" i="8"/>
  <c r="AC50" i="10"/>
  <c r="AA20" i="8"/>
  <c r="AD30" i="10"/>
  <c r="AB3" i="8"/>
  <c r="AC38" i="10"/>
  <c r="AA12" i="8"/>
  <c r="AA10"/>
  <c r="AC44" i="10"/>
  <c r="AA16" i="8"/>
  <c r="AC35" i="10"/>
  <c r="AA6" i="8"/>
  <c r="Z22"/>
  <c r="Z17"/>
  <c r="Z14"/>
  <c r="AC54" i="10"/>
  <c r="AA22" i="8"/>
  <c r="AC51" i="10"/>
  <c r="AC52"/>
  <c r="AC53"/>
  <c r="AA21" i="8"/>
  <c r="AC45" i="10"/>
  <c r="AC46"/>
  <c r="AC47"/>
  <c r="AA17" i="8"/>
  <c r="AC48" i="10"/>
  <c r="AA18" i="8"/>
  <c r="AE30" i="10"/>
  <c r="AC3" i="8"/>
  <c r="AD38" i="10"/>
  <c r="AB12" i="8"/>
  <c r="AB10"/>
  <c r="AD44" i="10"/>
  <c r="AB16" i="8"/>
  <c r="AD35" i="10"/>
  <c r="AB6" i="8"/>
  <c r="AD36" i="10"/>
  <c r="AB5" i="8"/>
  <c r="AD50" i="10"/>
  <c r="AB20" i="8"/>
  <c r="AC42" i="10"/>
  <c r="AA14" i="8"/>
  <c r="AC39" i="10"/>
  <c r="AC40"/>
  <c r="AC41"/>
  <c r="AA13" i="8"/>
  <c r="AD51" i="10"/>
  <c r="AD52"/>
  <c r="AD53"/>
  <c r="AB21" i="8"/>
  <c r="AD54" i="10"/>
  <c r="AB22" i="8"/>
  <c r="AD39" i="10"/>
  <c r="AD40"/>
  <c r="AD41"/>
  <c r="AB13" i="8"/>
  <c r="AD42" i="10"/>
  <c r="AB14" i="8"/>
  <c r="AE44" i="10"/>
  <c r="AC16" i="8"/>
  <c r="AE36" i="10"/>
  <c r="AC5" i="8"/>
  <c r="AE35" i="10"/>
  <c r="AC6" i="8"/>
  <c r="AE50" i="10"/>
  <c r="AC20" i="8"/>
  <c r="AE38" i="10"/>
  <c r="AC12" i="8"/>
  <c r="AC10"/>
  <c r="AF30" i="10"/>
  <c r="AD3" i="8"/>
  <c r="AD48" i="10"/>
  <c r="AB18" i="8"/>
  <c r="AD45" i="10"/>
  <c r="AD46"/>
  <c r="AD47"/>
  <c r="AB17" i="8"/>
  <c r="AE39" i="10"/>
  <c r="AE40"/>
  <c r="AE41"/>
  <c r="AC13" i="8"/>
  <c r="AE42" i="10"/>
  <c r="AC14" i="8"/>
  <c r="AE51" i="10"/>
  <c r="AE52"/>
  <c r="AE53"/>
  <c r="AC21" i="8"/>
  <c r="AE54" i="10"/>
  <c r="AC22" i="8"/>
  <c r="AF38" i="10"/>
  <c r="AD12" i="8"/>
  <c r="AD10"/>
  <c r="AF35" i="10"/>
  <c r="AD6" i="8"/>
  <c r="AF44" i="10"/>
  <c r="AD16" i="8"/>
  <c r="AG30" i="10"/>
  <c r="AE3" i="8"/>
  <c r="AF36" i="10"/>
  <c r="AD5" i="8"/>
  <c r="AF50" i="10"/>
  <c r="AD20" i="8"/>
  <c r="AE48" i="10"/>
  <c r="AC18" i="8"/>
  <c r="AE45" i="10"/>
  <c r="AE46"/>
  <c r="AE47"/>
  <c r="AC17" i="8"/>
  <c r="AG38" i="10"/>
  <c r="AE12" i="8"/>
  <c r="AE10"/>
  <c r="AG35" i="10"/>
  <c r="AE6" i="8"/>
  <c r="AG50" i="10"/>
  <c r="AE20" i="8"/>
  <c r="AH30" i="10"/>
  <c r="AF3" i="8"/>
  <c r="AG36" i="10"/>
  <c r="AE5" i="8"/>
  <c r="AG44" i="10"/>
  <c r="AE16" i="8"/>
  <c r="AF51" i="10"/>
  <c r="AF52"/>
  <c r="AF53"/>
  <c r="AD21" i="8"/>
  <c r="AF54" i="10"/>
  <c r="AD22" i="8"/>
  <c r="AF45" i="10"/>
  <c r="AF46"/>
  <c r="AF47"/>
  <c r="AD17" i="8"/>
  <c r="AF48" i="10"/>
  <c r="AD18" i="8"/>
  <c r="AF42" i="10"/>
  <c r="AD14" i="8"/>
  <c r="AF39" i="10"/>
  <c r="AF40"/>
  <c r="AF41"/>
  <c r="AD13" i="8"/>
  <c r="AG51" i="10"/>
  <c r="AG52"/>
  <c r="AG53"/>
  <c r="AE21" i="8"/>
  <c r="AG54" i="10"/>
  <c r="AE22" i="8"/>
  <c r="AG45" i="10"/>
  <c r="AG46"/>
  <c r="AG47"/>
  <c r="AE17" i="8"/>
  <c r="AG48" i="10"/>
  <c r="AE18" i="8"/>
  <c r="AH38" i="10"/>
  <c r="AF12" i="8"/>
  <c r="AF10"/>
  <c r="AH44" i="10"/>
  <c r="AF16" i="8"/>
  <c r="AH35" i="10"/>
  <c r="AF6" i="8"/>
  <c r="AH50" i="10"/>
  <c r="AF20" i="8"/>
  <c r="AH36" i="10"/>
  <c r="AF5" i="8"/>
  <c r="AI30" i="10"/>
  <c r="AG3" i="8"/>
  <c r="AG42" i="10"/>
  <c r="AE14" i="8"/>
  <c r="AG39" i="10"/>
  <c r="AG40"/>
  <c r="AG41"/>
  <c r="AE13" i="8"/>
  <c r="AJ30" i="10"/>
  <c r="AH3" i="8"/>
  <c r="AI35" i="10"/>
  <c r="AG6" i="8"/>
  <c r="AI38" i="10"/>
  <c r="AG12" i="8"/>
  <c r="AG10"/>
  <c r="AI44" i="10"/>
  <c r="AG16" i="8"/>
  <c r="AI36" i="10"/>
  <c r="AG5" i="8"/>
  <c r="AI50" i="10"/>
  <c r="AG20" i="8"/>
  <c r="AH42" i="10"/>
  <c r="AF14" i="8"/>
  <c r="AH39" i="10"/>
  <c r="AH40"/>
  <c r="AH41"/>
  <c r="AF13" i="8"/>
  <c r="AH51" i="10"/>
  <c r="AH52"/>
  <c r="AH53"/>
  <c r="AF21" i="8"/>
  <c r="AH54" i="10"/>
  <c r="AF22" i="8"/>
  <c r="AH48" i="10"/>
  <c r="AF18" i="8"/>
  <c r="AH45" i="10"/>
  <c r="AH46"/>
  <c r="AH47"/>
  <c r="AF17" i="8"/>
  <c r="AI42" i="10"/>
  <c r="AG14" i="8"/>
  <c r="AI39" i="10"/>
  <c r="AI40"/>
  <c r="AI41"/>
  <c r="AG13" i="8"/>
  <c r="AI54" i="10"/>
  <c r="AG22" i="8"/>
  <c r="AI51" i="10"/>
  <c r="AI52"/>
  <c r="AI53"/>
  <c r="AG21" i="8"/>
  <c r="AI45" i="10"/>
  <c r="AI46"/>
  <c r="AI47"/>
  <c r="AG17" i="8"/>
  <c r="AI48" i="10"/>
  <c r="AG18" i="8"/>
  <c r="AJ38" i="10"/>
  <c r="AH12" i="8"/>
  <c r="AH10"/>
  <c r="AJ35" i="10"/>
  <c r="AH6" i="8"/>
  <c r="AJ44" i="10"/>
  <c r="AH16" i="8"/>
  <c r="AJ50" i="10"/>
  <c r="AH20" i="8"/>
  <c r="AK30" i="10"/>
  <c r="AI3" i="8"/>
  <c r="AJ36" i="10"/>
  <c r="AH5" i="8"/>
  <c r="AL30" i="10"/>
  <c r="AJ3" i="8"/>
  <c r="AK50" i="10"/>
  <c r="AI20" i="8"/>
  <c r="AK44" i="10"/>
  <c r="AI16" i="8"/>
  <c r="AK36" i="10"/>
  <c r="AI5" i="8"/>
  <c r="AK38" i="10"/>
  <c r="AI12" i="8"/>
  <c r="AI10"/>
  <c r="AK35" i="10"/>
  <c r="AI6" i="8"/>
  <c r="AJ42" i="10"/>
  <c r="AH14" i="8"/>
  <c r="AJ39" i="10"/>
  <c r="AJ40"/>
  <c r="AJ41"/>
  <c r="AH13" i="8"/>
  <c r="AJ45" i="10"/>
  <c r="AJ46"/>
  <c r="AJ47"/>
  <c r="AH17" i="8"/>
  <c r="AJ48" i="10"/>
  <c r="AH18" i="8"/>
  <c r="AJ54" i="10"/>
  <c r="AH22" i="8"/>
  <c r="AJ51" i="10"/>
  <c r="AJ52"/>
  <c r="AJ53"/>
  <c r="AH21" i="8"/>
  <c r="AK48" i="10"/>
  <c r="AI18" i="8"/>
  <c r="AK45" i="10"/>
  <c r="AK46"/>
  <c r="AK47"/>
  <c r="AI17" i="8"/>
  <c r="AK51" i="10"/>
  <c r="AK52"/>
  <c r="AK53"/>
  <c r="AI21" i="8"/>
  <c r="AK54" i="10"/>
  <c r="AI22" i="8"/>
  <c r="AK39" i="10"/>
  <c r="AK40"/>
  <c r="AK41"/>
  <c r="AI13" i="8"/>
  <c r="AK42" i="10"/>
  <c r="AI14" i="8"/>
  <c r="AL36" i="10"/>
  <c r="AJ5" i="8"/>
  <c r="AM30" i="10"/>
  <c r="AK3" i="8"/>
  <c r="AL50" i="10"/>
  <c r="AJ20" i="8"/>
  <c r="AL44" i="10"/>
  <c r="AJ16" i="8"/>
  <c r="AL38" i="10"/>
  <c r="AJ12" i="8"/>
  <c r="AJ10"/>
  <c r="AL35" i="10"/>
  <c r="AJ6" i="8"/>
  <c r="AL48" i="10"/>
  <c r="AJ18" i="8"/>
  <c r="AL45" i="10"/>
  <c r="AL46"/>
  <c r="AL47"/>
  <c r="AJ17" i="8"/>
  <c r="AL54" i="10"/>
  <c r="AJ22" i="8"/>
  <c r="AL51" i="10"/>
  <c r="AL52"/>
  <c r="AL53"/>
  <c r="AJ21" i="8"/>
  <c r="AM35" i="10"/>
  <c r="AK6" i="8"/>
  <c r="AM38" i="10"/>
  <c r="AK12" i="8"/>
  <c r="AK10"/>
  <c r="AM50" i="10"/>
  <c r="AK20" i="8"/>
  <c r="AM36" i="10"/>
  <c r="AK5" i="8"/>
  <c r="AM44" i="10"/>
  <c r="AK16" i="8"/>
  <c r="AN30" i="10"/>
  <c r="AL3" i="8"/>
  <c r="AL42" i="10"/>
  <c r="AJ14" i="8"/>
  <c r="AL39" i="10"/>
  <c r="AL40"/>
  <c r="AL41"/>
  <c r="AJ13" i="8"/>
  <c r="B4" i="16"/>
  <c r="B4" i="15"/>
  <c r="AM54" i="10"/>
  <c r="AK22" i="8"/>
  <c r="AM51" i="10"/>
  <c r="AM52"/>
  <c r="AM53"/>
  <c r="AK21" i="8"/>
  <c r="AM42" i="10"/>
  <c r="AK14" i="8"/>
  <c r="AM39" i="10"/>
  <c r="AM40"/>
  <c r="AM41"/>
  <c r="AK13" i="8"/>
  <c r="AM48" i="10"/>
  <c r="AK18" i="8"/>
  <c r="AM45" i="10"/>
  <c r="AM46"/>
  <c r="AM47"/>
  <c r="AK17" i="8"/>
  <c r="AN38" i="10"/>
  <c r="AL12" i="8"/>
  <c r="AL10"/>
  <c r="AN35" i="10"/>
  <c r="AL6" i="8"/>
  <c r="AN50" i="10"/>
  <c r="AL20" i="8"/>
  <c r="AN36" i="10"/>
  <c r="AL5" i="8"/>
  <c r="AN44" i="10"/>
  <c r="AL16" i="8"/>
  <c r="B12" i="15"/>
  <c r="C14"/>
  <c r="B20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/>
  <c r="AN54"/>
  <c r="AL22" i="8"/>
  <c r="AN45" i="10"/>
  <c r="AN46"/>
  <c r="AN47"/>
  <c r="AL17" i="8"/>
  <c r="AN48" i="10"/>
  <c r="AL18" i="8"/>
  <c r="AN42" i="10"/>
  <c r="AL14" i="8"/>
  <c r="AN39" i="10"/>
  <c r="AN40"/>
  <c r="AN41"/>
  <c r="AL13" i="8"/>
  <c r="E53" i="16"/>
  <c r="B5"/>
  <c r="C15" i="15"/>
  <c r="C16"/>
  <c r="B21"/>
  <c r="B16"/>
  <c r="B22"/>
  <c r="C13"/>
  <c r="B19"/>
  <c r="B18"/>
  <c r="C12"/>
  <c r="AN53" i="10"/>
  <c r="AL21" i="8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<sst xmlns="http://schemas.openxmlformats.org/spreadsheetml/2006/main" count="191" uniqueCount="148">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</sst>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7" applyFont="1"/>
    <xf numFmtId="1" fontId="0" fillId="0" borderId="0" xfId="0" applyNumberFormat="1"/>
    <xf numFmtId="0" fontId="0" fillId="3" borderId="0" xfId="0" applyFill="1"/>
    <xf numFmtId="166" fontId="0" fillId="0" borderId="0" xfId="1" applyNumberFormat="1" applyFont="1"/>
    <xf numFmtId="167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4" borderId="0" xfId="0" applyFill="1"/>
    <xf numFmtId="9" fontId="0" fillId="5" borderId="0" xfId="7" applyFont="1" applyFill="1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0" fillId="6" borderId="1" xfId="0" applyFill="1" applyBorder="1"/>
    <xf numFmtId="167" fontId="0" fillId="6" borderId="1" xfId="1" applyNumberFormat="1" applyFont="1" applyFill="1" applyBorder="1"/>
    <xf numFmtId="10" fontId="0" fillId="6" borderId="1" xfId="7" applyNumberFormat="1" applyFont="1" applyFill="1" applyBorder="1"/>
    <xf numFmtId="9" fontId="0" fillId="6" borderId="1" xfId="7" applyFont="1" applyFill="1" applyBorder="1"/>
    <xf numFmtId="0" fontId="5" fillId="0" borderId="0" xfId="0" applyFont="1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8" fontId="0" fillId="5" borderId="0" xfId="7" applyNumberFormat="1" applyFont="1" applyFill="1"/>
    <xf numFmtId="0" fontId="3" fillId="0" borderId="0" xfId="0" applyFont="1"/>
    <xf numFmtId="167" fontId="0" fillId="7" borderId="0" xfId="3" applyNumberFormat="1" applyFont="1" applyFill="1"/>
    <xf numFmtId="0" fontId="0" fillId="7" borderId="0" xfId="0" applyFill="1"/>
    <xf numFmtId="0" fontId="11" fillId="0" borderId="0" xfId="6"/>
    <xf numFmtId="0" fontId="7" fillId="0" borderId="0" xfId="6" applyFont="1"/>
    <xf numFmtId="167" fontId="0" fillId="0" borderId="0" xfId="3" applyNumberFormat="1" applyFont="1"/>
    <xf numFmtId="167" fontId="11" fillId="0" borderId="0" xfId="6" applyNumberFormat="1"/>
    <xf numFmtId="0" fontId="7" fillId="0" borderId="0" xfId="6" applyFont="1" applyFill="1"/>
    <xf numFmtId="3" fontId="11" fillId="0" borderId="0" xfId="6" applyNumberFormat="1" applyFill="1"/>
    <xf numFmtId="167" fontId="0" fillId="0" borderId="0" xfId="3" applyNumberFormat="1" applyFont="1" applyFill="1"/>
    <xf numFmtId="167" fontId="11" fillId="0" borderId="0" xfId="6" applyNumberFormat="1" applyFill="1"/>
    <xf numFmtId="166" fontId="0" fillId="0" borderId="0" xfId="3" applyNumberFormat="1" applyFont="1"/>
    <xf numFmtId="9" fontId="0" fillId="0" borderId="0" xfId="8" applyFont="1" applyFill="1"/>
    <xf numFmtId="165" fontId="11" fillId="0" borderId="0" xfId="6" applyNumberFormat="1"/>
    <xf numFmtId="0" fontId="8" fillId="0" borderId="0" xfId="6" applyFont="1"/>
    <xf numFmtId="0" fontId="7" fillId="0" borderId="0" xfId="6" applyFont="1" applyAlignment="1"/>
    <xf numFmtId="9" fontId="0" fillId="0" borderId="0" xfId="8" applyFont="1"/>
    <xf numFmtId="0" fontId="9" fillId="0" borderId="1" xfId="6" applyFont="1" applyBorder="1" applyAlignment="1">
      <alignment horizontal="center" vertical="center" wrapText="1"/>
    </xf>
    <xf numFmtId="9" fontId="9" fillId="0" borderId="1" xfId="8" applyFont="1" applyBorder="1" applyAlignment="1">
      <alignment horizontal="center" vertical="center"/>
    </xf>
    <xf numFmtId="9" fontId="9" fillId="0" borderId="1" xfId="8" applyFont="1" applyBorder="1" applyAlignment="1">
      <alignment horizontal="center" vertical="center" wrapText="1"/>
    </xf>
    <xf numFmtId="0" fontId="7" fillId="0" borderId="1" xfId="6" applyFont="1" applyBorder="1"/>
    <xf numFmtId="0" fontId="11" fillId="0" borderId="1" xfId="6" applyBorder="1"/>
    <xf numFmtId="9" fontId="0" fillId="0" borderId="1" xfId="8" applyFont="1" applyBorder="1"/>
    <xf numFmtId="166" fontId="0" fillId="0" borderId="1" xfId="3" applyNumberFormat="1" applyFont="1" applyBorder="1"/>
    <xf numFmtId="166" fontId="11" fillId="0" borderId="1" xfId="6" applyNumberFormat="1" applyBorder="1"/>
    <xf numFmtId="0" fontId="8" fillId="0" borderId="1" xfId="6" applyFont="1" applyBorder="1"/>
    <xf numFmtId="0" fontId="7" fillId="0" borderId="1" xfId="6" applyFont="1" applyFill="1" applyBorder="1"/>
    <xf numFmtId="167" fontId="0" fillId="0" borderId="1" xfId="3" applyNumberFormat="1" applyFont="1" applyBorder="1"/>
    <xf numFmtId="166" fontId="11" fillId="0" borderId="1" xfId="6" applyNumberFormat="1" applyFill="1" applyBorder="1"/>
    <xf numFmtId="167" fontId="11" fillId="7" borderId="0" xfId="6" applyNumberFormat="1" applyFill="1"/>
    <xf numFmtId="0" fontId="2" fillId="0" borderId="0" xfId="0" applyFont="1"/>
    <xf numFmtId="167" fontId="0" fillId="5" borderId="0" xfId="1" applyNumberFormat="1" applyFont="1" applyFill="1"/>
    <xf numFmtId="167" fontId="0" fillId="0" borderId="0" xfId="3" applyNumberFormat="1" applyFont="1" applyFill="1" applyAlignment="1">
      <alignment horizontal="right"/>
    </xf>
    <xf numFmtId="167" fontId="1" fillId="0" borderId="0" xfId="6" applyNumberFormat="1" applyFont="1" applyAlignment="1">
      <alignment horizontal="right"/>
    </xf>
    <xf numFmtId="169" fontId="0" fillId="0" borderId="0" xfId="8" applyNumberFormat="1" applyFont="1"/>
    <xf numFmtId="170" fontId="8" fillId="0" borderId="0" xfId="8" applyNumberFormat="1" applyFont="1"/>
    <xf numFmtId="170" fontId="0" fillId="0" borderId="0" xfId="8" applyNumberFormat="1" applyFont="1"/>
    <xf numFmtId="0" fontId="7" fillId="0" borderId="0" xfId="6" applyFont="1" applyAlignment="1">
      <alignment horizontal="center"/>
    </xf>
    <xf numFmtId="0" fontId="9" fillId="0" borderId="1" xfId="6" applyFont="1" applyBorder="1" applyAlignment="1">
      <alignment horizontal="center" vertical="center"/>
    </xf>
    <xf numFmtId="9" fontId="9" fillId="0" borderId="1" xfId="8" applyFont="1" applyBorder="1" applyAlignment="1">
      <alignment horizontal="center" vertical="center" wrapText="1"/>
    </xf>
  </cellXfs>
  <cellStyles count="9">
    <cellStyle name="Comma" xfId="1" builtinId="3"/>
    <cellStyle name="Comma 2" xfId="2"/>
    <cellStyle name="Comma 3" xfId="3"/>
    <cellStyle name="Currency 2" xfId="4"/>
    <cellStyle name="Normal" xfId="0" builtinId="0"/>
    <cellStyle name="Normal 2" xfId="5"/>
    <cellStyle name="Normal 3" xfId="6"/>
    <cellStyle name="Percent" xfId="7" builtinId="5"/>
    <cellStyle name="Percent 2" xfId="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B33" sqref="B33"/>
    </sheetView>
  </sheetViews>
  <sheetFormatPr defaultRowHeight="15.6"/>
  <cols>
    <col min="1" max="1" width="26.3984375" bestFit="1" customWidth="1"/>
    <col min="2" max="2" width="12.09765625" bestFit="1" customWidth="1"/>
    <col min="3" max="3" width="16.89843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50</v>
      </c>
      <c r="C3" s="14">
        <v>0</v>
      </c>
    </row>
    <row r="4" spans="1:3">
      <c r="A4" s="13" t="s">
        <v>50</v>
      </c>
      <c r="B4" s="14">
        <v>50</v>
      </c>
      <c r="C4" s="14">
        <v>100</v>
      </c>
    </row>
    <row r="5" spans="1:3">
      <c r="A5" s="13" t="s">
        <v>51</v>
      </c>
      <c r="B5" s="14">
        <v>50</v>
      </c>
      <c r="C5" s="14">
        <v>0</v>
      </c>
    </row>
    <row r="6" spans="1:3">
      <c r="A6" s="13" t="s">
        <v>52</v>
      </c>
      <c r="B6" s="14">
        <v>50</v>
      </c>
      <c r="C6" s="14">
        <v>0</v>
      </c>
    </row>
    <row r="7" spans="1:3">
      <c r="A7" s="13" t="s">
        <v>53</v>
      </c>
      <c r="B7" s="14">
        <v>50</v>
      </c>
      <c r="C7" s="14">
        <v>100</v>
      </c>
    </row>
    <row r="8" spans="1:3">
      <c r="A8" s="13" t="s">
        <v>54</v>
      </c>
      <c r="B8" s="14">
        <v>50</v>
      </c>
      <c r="C8" s="14">
        <v>0</v>
      </c>
    </row>
    <row r="9" spans="1:3">
      <c r="A9" s="13" t="s">
        <v>55</v>
      </c>
      <c r="B9" s="14">
        <v>50</v>
      </c>
      <c r="C9" s="14">
        <v>0</v>
      </c>
    </row>
    <row r="10" spans="1:3">
      <c r="A10" s="13" t="s">
        <v>56</v>
      </c>
      <c r="B10" s="14">
        <v>50</v>
      </c>
      <c r="C10" s="14">
        <v>0</v>
      </c>
    </row>
    <row r="11" spans="1:3">
      <c r="A11" s="13" t="s">
        <v>57</v>
      </c>
      <c r="B11" s="14">
        <v>50</v>
      </c>
      <c r="C11" s="14">
        <v>0</v>
      </c>
    </row>
    <row r="12" spans="1:3">
      <c r="A12" s="13" t="s">
        <v>58</v>
      </c>
      <c r="B12" s="14">
        <v>50</v>
      </c>
      <c r="C12" s="14">
        <v>100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0</v>
      </c>
    </row>
    <row r="17" spans="1:3">
      <c r="A17" s="13" t="s">
        <v>50</v>
      </c>
      <c r="B17" s="16">
        <v>0.33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0.34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0.33</v>
      </c>
    </row>
    <row r="27" spans="1:3">
      <c r="A27" s="11" t="s">
        <v>61</v>
      </c>
    </row>
    <row r="28" spans="1:3">
      <c r="A28" s="13" t="s">
        <v>11</v>
      </c>
      <c r="B28" s="17">
        <v>0</v>
      </c>
    </row>
    <row r="29" spans="1:3">
      <c r="A29" s="13" t="s">
        <v>7</v>
      </c>
      <c r="B29" s="15">
        <v>100</v>
      </c>
    </row>
    <row r="30" spans="1:3">
      <c r="A30" s="13" t="s">
        <v>8</v>
      </c>
      <c r="B30" s="15">
        <v>15</v>
      </c>
      <c r="C30" s="20"/>
    </row>
    <row r="31" spans="1:3">
      <c r="A31" s="13" t="s">
        <v>5</v>
      </c>
      <c r="B31" s="17">
        <v>0.5</v>
      </c>
    </row>
    <row r="32" spans="1:3">
      <c r="A32" s="13" t="s">
        <v>6</v>
      </c>
      <c r="B32" s="17">
        <v>0.5</v>
      </c>
    </row>
  </sheetData>
  <customSheetViews>
    <customSheetView guid="{5CDA1519-9BC4-431C-A804-8C8BCA6F7D6F}" topLeftCell="A10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AA57F53F-F018-45C7-BB53-E7D408712C93}" topLeftCell="A10">
      <pageMargins left="0.7" right="0.7" top="0.75" bottom="0.75" header="0.3" footer="0.3"/>
    </customSheetView>
  </customSheetView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2" sqref="A2"/>
    </sheetView>
  </sheetViews>
  <sheetFormatPr defaultRowHeight="15.6"/>
  <cols>
    <col min="1" max="1" width="21.8984375" bestFit="1" customWidth="1"/>
    <col min="2" max="2" width="10.59765625" bestFit="1" customWidth="1"/>
    <col min="3" max="4" width="12.09765625" bestFit="1" customWidth="1"/>
    <col min="5" max="26" width="13.69921875" bestFit="1" customWidth="1"/>
    <col min="27" max="38" width="13.69921875" customWidth="1"/>
  </cols>
  <sheetData>
    <row r="1" spans="1:66" s="11" customFormat="1" ht="31.2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 ca="1">Calculations!D30</f>
        <v>800</v>
      </c>
      <c r="C3" s="6">
        <f ca="1">Calculations!E30</f>
        <v>822</v>
      </c>
      <c r="D3" s="6">
        <f ca="1">Calculations!F30</f>
        <v>831</v>
      </c>
      <c r="E3" s="6">
        <f ca="1">Calculations!G30</f>
        <v>840</v>
      </c>
      <c r="F3" s="6">
        <f ca="1">Calculations!H30</f>
        <v>849</v>
      </c>
      <c r="G3" s="6">
        <f ca="1">Calculations!I30</f>
        <v>858</v>
      </c>
      <c r="H3" s="6">
        <f ca="1">Calculations!J30</f>
        <v>867</v>
      </c>
      <c r="I3" s="6">
        <f ca="1">Calculations!K30</f>
        <v>876</v>
      </c>
      <c r="J3" s="6">
        <f ca="1">Calculations!L30</f>
        <v>885</v>
      </c>
      <c r="K3" s="6">
        <f ca="1">Calculations!M30</f>
        <v>894</v>
      </c>
      <c r="L3" s="6">
        <f ca="1">Calculations!N30</f>
        <v>903</v>
      </c>
      <c r="M3" s="6">
        <f ca="1">Calculations!O30</f>
        <v>912</v>
      </c>
      <c r="N3" s="6">
        <f ca="1">Calculations!P30</f>
        <v>918</v>
      </c>
      <c r="O3" s="6">
        <f ca="1">Calculations!Q30</f>
        <v>905</v>
      </c>
      <c r="P3" s="6">
        <f ca="1">Calculations!R30</f>
        <v>947</v>
      </c>
      <c r="Q3" s="6">
        <f ca="1">Calculations!S30</f>
        <v>998</v>
      </c>
      <c r="R3" s="6">
        <f ca="1">Calculations!T30</f>
        <v>1043</v>
      </c>
      <c r="S3" s="6">
        <f ca="1">Calculations!U30</f>
        <v>1095</v>
      </c>
      <c r="T3" s="6">
        <f ca="1">Calculations!V30</f>
        <v>1147</v>
      </c>
      <c r="U3" s="6">
        <f ca="1">Calculations!W30</f>
        <v>1192</v>
      </c>
      <c r="V3" s="6">
        <f ca="1">Calculations!X30</f>
        <v>1235</v>
      </c>
      <c r="W3" s="6">
        <f ca="1">Calculations!Y30</f>
        <v>1277</v>
      </c>
      <c r="X3" s="6">
        <f ca="1">Calculations!Z30</f>
        <v>1319</v>
      </c>
      <c r="Y3" s="6">
        <f ca="1">Calculations!AA30</f>
        <v>1362</v>
      </c>
      <c r="Z3" s="6">
        <f ca="1">Calculations!AB30</f>
        <v>1395</v>
      </c>
      <c r="AA3" s="6">
        <f ca="1">Calculations!AC30</f>
        <v>1302</v>
      </c>
      <c r="AB3" s="6">
        <f ca="1">Calculations!AD30</f>
        <v>1372</v>
      </c>
      <c r="AC3" s="6">
        <f ca="1">Calculations!AE30</f>
        <v>1457</v>
      </c>
      <c r="AD3" s="6">
        <f ca="1">Calculations!AF30</f>
        <v>1530</v>
      </c>
      <c r="AE3" s="6">
        <f ca="1">Calculations!AG30</f>
        <v>1618</v>
      </c>
      <c r="AF3" s="6">
        <f ca="1">Calculations!AH30</f>
        <v>1703</v>
      </c>
      <c r="AG3" s="6">
        <f ca="1">Calculations!AI30</f>
        <v>1776</v>
      </c>
      <c r="AH3" s="6">
        <f ca="1">Calculations!AJ30</f>
        <v>1848</v>
      </c>
      <c r="AI3" s="6">
        <f ca="1">Calculations!AK30</f>
        <v>1915</v>
      </c>
      <c r="AJ3" s="6">
        <f ca="1">Calculations!AL30</f>
        <v>1984</v>
      </c>
      <c r="AK3" s="6">
        <f ca="1">Calculations!AM30</f>
        <v>2056</v>
      </c>
      <c r="AL3" s="6">
        <f ca="1">Calculations!AN30</f>
        <v>2112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 ca="1">Calculations!D36</f>
        <v>3008</v>
      </c>
      <c r="C5" s="6">
        <f ca="1">Calculations!E36</f>
        <v>3091</v>
      </c>
      <c r="D5" s="6">
        <f ca="1">Calculations!F36</f>
        <v>3125</v>
      </c>
      <c r="E5" s="6">
        <f ca="1">Calculations!G36</f>
        <v>3159</v>
      </c>
      <c r="F5" s="6">
        <f ca="1">Calculations!H36</f>
        <v>3193</v>
      </c>
      <c r="G5" s="6">
        <f ca="1">Calculations!I36</f>
        <v>3227</v>
      </c>
      <c r="H5" s="6">
        <f ca="1">Calculations!J36</f>
        <v>3260</v>
      </c>
      <c r="I5" s="6">
        <f ca="1">Calculations!K36</f>
        <v>3294</v>
      </c>
      <c r="J5" s="6">
        <f ca="1">Calculations!L36</f>
        <v>3328</v>
      </c>
      <c r="K5" s="6">
        <f ca="1">Calculations!M36</f>
        <v>3362</v>
      </c>
      <c r="L5" s="6">
        <f ca="1">Calculations!N36</f>
        <v>3396</v>
      </c>
      <c r="M5" s="6">
        <f ca="1">Calculations!O36</f>
        <v>3430</v>
      </c>
      <c r="N5" s="6">
        <f ca="1">Calculations!P36</f>
        <v>3452</v>
      </c>
      <c r="O5" s="6">
        <f ca="1">Calculations!Q36</f>
        <v>3403</v>
      </c>
      <c r="P5" s="6">
        <f ca="1">Calculations!R36</f>
        <v>3561</v>
      </c>
      <c r="Q5" s="6">
        <f ca="1">Calculations!S36</f>
        <v>3753</v>
      </c>
      <c r="R5" s="6">
        <f ca="1">Calculations!T36</f>
        <v>3922</v>
      </c>
      <c r="S5" s="6">
        <f ca="1">Calculations!U36</f>
        <v>4118</v>
      </c>
      <c r="T5" s="6">
        <f ca="1">Calculations!V36</f>
        <v>4313</v>
      </c>
      <c r="U5" s="6">
        <f ca="1">Calculations!W36</f>
        <v>4482</v>
      </c>
      <c r="V5" s="6">
        <f ca="1">Calculations!X36</f>
        <v>4644</v>
      </c>
      <c r="W5" s="6">
        <f ca="1">Calculations!Y36</f>
        <v>4802</v>
      </c>
      <c r="X5" s="6">
        <f ca="1">Calculations!Z36</f>
        <v>4960</v>
      </c>
      <c r="Y5" s="6">
        <f ca="1">Calculations!AA36</f>
        <v>5122</v>
      </c>
      <c r="Z5" s="6">
        <f ca="1">Calculations!AB36</f>
        <v>5246</v>
      </c>
      <c r="AA5" s="6">
        <f ca="1">Calculations!AC36</f>
        <v>4896</v>
      </c>
      <c r="AB5" s="6">
        <f ca="1">Calculations!AD36</f>
        <v>5159</v>
      </c>
      <c r="AC5" s="6">
        <f ca="1">Calculations!AE36</f>
        <v>5479</v>
      </c>
      <c r="AD5" s="6">
        <f ca="1">Calculations!AF36</f>
        <v>5753</v>
      </c>
      <c r="AE5" s="6">
        <f ca="1">Calculations!AG36</f>
        <v>6084</v>
      </c>
      <c r="AF5" s="6">
        <f ca="1">Calculations!AH36</f>
        <v>6404</v>
      </c>
      <c r="AG5" s="6">
        <f ca="1">Calculations!AI36</f>
        <v>6678</v>
      </c>
      <c r="AH5" s="6">
        <f ca="1">Calculations!AJ36</f>
        <v>6949</v>
      </c>
      <c r="AI5" s="6">
        <f ca="1">Calculations!AK36</f>
        <v>7201</v>
      </c>
      <c r="AJ5" s="6">
        <f ca="1">Calculations!AL36</f>
        <v>7460</v>
      </c>
      <c r="AK5" s="6">
        <f ca="1">Calculations!AM36</f>
        <v>7731</v>
      </c>
      <c r="AL5" s="6">
        <f ca="1">Calculations!AN36</f>
        <v>7942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 ca="1">Calculations!D35</f>
        <v>1824</v>
      </c>
      <c r="C6" s="6">
        <f ca="1">Calculations!E35</f>
        <v>1875</v>
      </c>
      <c r="D6" s="6">
        <f ca="1">Calculations!F35</f>
        <v>1895</v>
      </c>
      <c r="E6" s="6">
        <f ca="1">Calculations!G35</f>
        <v>1916</v>
      </c>
      <c r="F6" s="6">
        <f ca="1">Calculations!H35</f>
        <v>1936</v>
      </c>
      <c r="G6" s="6">
        <f ca="1">Calculations!I35</f>
        <v>1957</v>
      </c>
      <c r="H6" s="6">
        <f ca="1">Calculations!J35</f>
        <v>1977</v>
      </c>
      <c r="I6" s="6">
        <f ca="1">Calculations!K35</f>
        <v>1998</v>
      </c>
      <c r="J6" s="6">
        <f ca="1">Calculations!L35</f>
        <v>2018</v>
      </c>
      <c r="K6" s="6">
        <f ca="1">Calculations!M35</f>
        <v>2039</v>
      </c>
      <c r="L6" s="6">
        <f ca="1">Calculations!N35</f>
        <v>2059</v>
      </c>
      <c r="M6" s="6">
        <f ca="1">Calculations!O35</f>
        <v>2080</v>
      </c>
      <c r="N6" s="6">
        <f ca="1">Calculations!P35</f>
        <v>2094</v>
      </c>
      <c r="O6" s="6">
        <f ca="1">Calculations!Q35</f>
        <v>2064</v>
      </c>
      <c r="P6" s="6">
        <f ca="1">Calculations!R35</f>
        <v>2160</v>
      </c>
      <c r="Q6" s="6">
        <f ca="1">Calculations!S35</f>
        <v>2276</v>
      </c>
      <c r="R6" s="6">
        <f ca="1">Calculations!T35</f>
        <v>2379</v>
      </c>
      <c r="S6" s="6">
        <f ca="1">Calculations!U35</f>
        <v>2497</v>
      </c>
      <c r="T6" s="6">
        <f ca="1">Calculations!V35</f>
        <v>2616</v>
      </c>
      <c r="U6" s="6">
        <f ca="1">Calculations!W35</f>
        <v>2718</v>
      </c>
      <c r="V6" s="6">
        <f ca="1">Calculations!X35</f>
        <v>2816</v>
      </c>
      <c r="W6" s="6">
        <f ca="1">Calculations!Y35</f>
        <v>2912</v>
      </c>
      <c r="X6" s="6">
        <f ca="1">Calculations!Z35</f>
        <v>3008</v>
      </c>
      <c r="Y6" s="6">
        <f ca="1">Calculations!AA35</f>
        <v>3106</v>
      </c>
      <c r="Z6" s="6">
        <f ca="1">Calculations!AB35</f>
        <v>3181</v>
      </c>
      <c r="AA6" s="6">
        <f ca="1">Calculations!AC35</f>
        <v>2969</v>
      </c>
      <c r="AB6" s="6">
        <f ca="1">Calculations!AD35</f>
        <v>3129</v>
      </c>
      <c r="AC6" s="6">
        <f ca="1">Calculations!AE35</f>
        <v>3322</v>
      </c>
      <c r="AD6" s="6">
        <f ca="1">Calculations!AF35</f>
        <v>3489</v>
      </c>
      <c r="AE6" s="6">
        <f ca="1">Calculations!AG35</f>
        <v>3690</v>
      </c>
      <c r="AF6" s="6">
        <f ca="1">Calculations!AH35</f>
        <v>3883</v>
      </c>
      <c r="AG6" s="6">
        <f ca="1">Calculations!AI35</f>
        <v>4050</v>
      </c>
      <c r="AH6" s="6">
        <f ca="1">Calculations!AJ35</f>
        <v>4214</v>
      </c>
      <c r="AI6" s="6">
        <f ca="1">Calculations!AK35</f>
        <v>4367</v>
      </c>
      <c r="AJ6" s="6">
        <f ca="1">Calculations!AL35</f>
        <v>4524</v>
      </c>
      <c r="AK6" s="6">
        <f ca="1">Calculations!AM35</f>
        <v>4688</v>
      </c>
      <c r="AL6" s="6">
        <f ca="1">Calculations!AN35</f>
        <v>4816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 ca="1">SUM(Calculations!C4:D13)</f>
        <v>800</v>
      </c>
      <c r="C8" s="6">
        <f ca="1">SUM(Calculations!E4:E13)</f>
        <v>22</v>
      </c>
      <c r="D8" s="6">
        <f ca="1">SUM(Calculations!F4:F13)</f>
        <v>9</v>
      </c>
      <c r="E8" s="6">
        <f ca="1">SUM(Calculations!G4:G13)</f>
        <v>9</v>
      </c>
      <c r="F8" s="6">
        <f ca="1">SUM(Calculations!H4:H13)</f>
        <v>9</v>
      </c>
      <c r="G8" s="6">
        <f ca="1">SUM(Calculations!I4:I13)</f>
        <v>9</v>
      </c>
      <c r="H8" s="6">
        <f ca="1">SUM(Calculations!J4:J13)</f>
        <v>9</v>
      </c>
      <c r="I8" s="6">
        <f ca="1">SUM(Calculations!K4:K13)</f>
        <v>9</v>
      </c>
      <c r="J8" s="6">
        <f ca="1">SUM(Calculations!L4:L13)</f>
        <v>9</v>
      </c>
      <c r="K8" s="6">
        <f ca="1">SUM(Calculations!M4:M13)</f>
        <v>9</v>
      </c>
      <c r="L8" s="6">
        <f ca="1">SUM(Calculations!N4:N13)</f>
        <v>9</v>
      </c>
      <c r="M8" s="6">
        <f ca="1">SUM(Calculations!O4:O13)</f>
        <v>9</v>
      </c>
      <c r="N8" s="6">
        <f ca="1">SUM(Calculations!P4:P13)</f>
        <v>6</v>
      </c>
      <c r="O8" s="6">
        <f ca="1">SUM(Calculations!Q4:Q13)</f>
        <v>37</v>
      </c>
      <c r="P8" s="6">
        <f ca="1">SUM(Calculations!R4:R13)</f>
        <v>42</v>
      </c>
      <c r="Q8" s="6">
        <f ca="1">SUM(Calculations!S4:S13)</f>
        <v>51</v>
      </c>
      <c r="R8" s="6">
        <f ca="1">SUM(Calculations!T4:T13)</f>
        <v>45</v>
      </c>
      <c r="S8" s="6">
        <f ca="1">SUM(Calculations!U4:U13)</f>
        <v>52</v>
      </c>
      <c r="T8" s="6">
        <f ca="1">SUM(Calculations!V4:V13)</f>
        <v>52</v>
      </c>
      <c r="U8" s="6">
        <f ca="1">SUM(Calculations!W4:W13)</f>
        <v>45</v>
      </c>
      <c r="V8" s="6">
        <f ca="1">SUM(Calculations!X4:X13)</f>
        <v>43</v>
      </c>
      <c r="W8" s="6">
        <f ca="1">SUM(Calculations!Y4:Y13)</f>
        <v>42</v>
      </c>
      <c r="X8" s="6">
        <f ca="1">SUM(Calculations!Z4:Z13)</f>
        <v>42</v>
      </c>
      <c r="Y8" s="6">
        <f ca="1">SUM(Calculations!AA4:AA13)</f>
        <v>43</v>
      </c>
      <c r="Z8" s="6">
        <f ca="1">SUM(Calculations!AB4:AB13)</f>
        <v>33</v>
      </c>
      <c r="AA8" s="6">
        <f ca="1">SUM(Calculations!AC4:AC13)</f>
        <v>64</v>
      </c>
      <c r="AB8" s="6">
        <f ca="1">SUM(Calculations!AD4:AD13)</f>
        <v>73</v>
      </c>
      <c r="AC8" s="6">
        <f ca="1">SUM(Calculations!AE4:AE13)</f>
        <v>88</v>
      </c>
      <c r="AD8" s="6">
        <f ca="1">SUM(Calculations!AF4:AF13)</f>
        <v>76</v>
      </c>
      <c r="AE8" s="6">
        <f ca="1">SUM(Calculations!AG4:AG13)</f>
        <v>91</v>
      </c>
      <c r="AF8" s="6">
        <f ca="1">SUM(Calculations!AH4:AH13)</f>
        <v>88</v>
      </c>
      <c r="AG8" s="6">
        <f ca="1">SUM(Calculations!AI4:AI13)</f>
        <v>76</v>
      </c>
      <c r="AH8" s="6">
        <f ca="1">SUM(Calculations!AJ4:AJ13)</f>
        <v>75</v>
      </c>
      <c r="AI8" s="6">
        <f ca="1">SUM(Calculations!AK4:AK13)</f>
        <v>70</v>
      </c>
      <c r="AJ8" s="6">
        <f ca="1">SUM(Calculations!AL4:AL13)</f>
        <v>72</v>
      </c>
      <c r="AK8" s="6">
        <f ca="1">SUM(Calculations!AM4:AM13)</f>
        <v>75</v>
      </c>
      <c r="AL8" s="6">
        <f ca="1">SUM(Calculations!AN4:AN13)</f>
        <v>58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 ca="1">SUM(Calculations!C15:D24)</f>
        <v>0</v>
      </c>
      <c r="C9" s="6">
        <f ca="1">SUM(Calculations!E15:E24)</f>
        <v>0</v>
      </c>
      <c r="D9" s="6">
        <f ca="1">SUM(Calculations!F15:F24)</f>
        <v>0</v>
      </c>
      <c r="E9" s="6">
        <f ca="1">SUM(Calculations!G15:G24)</f>
        <v>0</v>
      </c>
      <c r="F9" s="6">
        <f ca="1">SUM(Calculations!H15:H24)</f>
        <v>0</v>
      </c>
      <c r="G9" s="6">
        <f ca="1">SUM(Calculations!I15:I24)</f>
        <v>0</v>
      </c>
      <c r="H9" s="6">
        <f ca="1">SUM(Calculations!J15:J24)</f>
        <v>0</v>
      </c>
      <c r="I9" s="6">
        <f ca="1">SUM(Calculations!K15:K24)</f>
        <v>0</v>
      </c>
      <c r="J9" s="6">
        <f ca="1">SUM(Calculations!L15:L24)</f>
        <v>0</v>
      </c>
      <c r="K9" s="6">
        <f ca="1">SUM(Calculations!M15:M24)</f>
        <v>0</v>
      </c>
      <c r="L9" s="6">
        <f ca="1">SUM(Calculations!N15:N24)</f>
        <v>0</v>
      </c>
      <c r="M9" s="6">
        <f ca="1">SUM(Calculations!O15:O24)</f>
        <v>0</v>
      </c>
      <c r="N9" s="6">
        <f ca="1">SUM(Calculations!P15:P24)</f>
        <v>0</v>
      </c>
      <c r="O9" s="6">
        <f ca="1">SUM(Calculations!Q15:Q24)</f>
        <v>0</v>
      </c>
      <c r="P9" s="6">
        <f ca="1">SUM(Calculations!R15:R24)</f>
        <v>0</v>
      </c>
      <c r="Q9" s="6">
        <f ca="1">SUM(Calculations!S15:S24)</f>
        <v>0</v>
      </c>
      <c r="R9" s="6">
        <f ca="1">SUM(Calculations!T15:T24)</f>
        <v>0</v>
      </c>
      <c r="S9" s="6">
        <f ca="1">SUM(Calculations!U15:U24)</f>
        <v>0</v>
      </c>
      <c r="T9" s="6">
        <f ca="1">SUM(Calculations!V15:V24)</f>
        <v>0</v>
      </c>
      <c r="U9" s="6">
        <f ca="1">SUM(Calculations!W15:W24)</f>
        <v>0</v>
      </c>
      <c r="V9" s="6">
        <f ca="1">SUM(Calculations!X15:X24)</f>
        <v>0</v>
      </c>
      <c r="W9" s="6">
        <f ca="1">SUM(Calculations!Y15:Y24)</f>
        <v>0</v>
      </c>
      <c r="X9" s="6">
        <f ca="1">SUM(Calculations!Z15:Z24)</f>
        <v>0</v>
      </c>
      <c r="Y9" s="6">
        <f ca="1">SUM(Calculations!AA15:AA24)</f>
        <v>0</v>
      </c>
      <c r="Z9" s="6">
        <f ca="1">SUM(Calculations!AB15:AB24)</f>
        <v>0</v>
      </c>
      <c r="AA9" s="6">
        <f ca="1">SUM(Calculations!AC15:AC24)</f>
        <v>0</v>
      </c>
      <c r="AB9" s="6">
        <f ca="1">SUM(Calculations!AD15:AD24)</f>
        <v>0</v>
      </c>
      <c r="AC9" s="6">
        <f ca="1">SUM(Calculations!AE15:AE24)</f>
        <v>0</v>
      </c>
      <c r="AD9" s="6">
        <f ca="1">SUM(Calculations!AF15:AF24)</f>
        <v>0</v>
      </c>
      <c r="AE9" s="6">
        <f ca="1">SUM(Calculations!AG15:AG24)</f>
        <v>0</v>
      </c>
      <c r="AF9" s="6">
        <f ca="1">SUM(Calculations!AH15:AH24)</f>
        <v>0</v>
      </c>
      <c r="AG9" s="6">
        <f ca="1">SUM(Calculations!AI15:AI24)</f>
        <v>0</v>
      </c>
      <c r="AH9" s="6">
        <f ca="1">SUM(Calculations!AJ15:AJ24)</f>
        <v>0</v>
      </c>
      <c r="AI9" s="6">
        <f ca="1">SUM(Calculations!AK15:AK24)</f>
        <v>0</v>
      </c>
      <c r="AJ9" s="6">
        <f ca="1">SUM(Calculations!AL15:AL24)</f>
        <v>0</v>
      </c>
      <c r="AK9" s="6">
        <f ca="1">SUM(Calculations!AM15:AM24)</f>
        <v>0</v>
      </c>
      <c r="AL9" s="6">
        <f ca="1">SUM(Calculations!AN15:AN24)</f>
        <v>0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 ca="1">B12-SUM(B8:B9)</f>
        <v>272200</v>
      </c>
      <c r="C10" s="6">
        <f ca="1">C12-SUM(C8:C9)</f>
        <v>57518</v>
      </c>
      <c r="D10" s="6">
        <f t="shared" ref="D10:Z10" si="0">D12-SUM(D8:D9)</f>
        <v>58161</v>
      </c>
      <c r="E10" s="6">
        <f t="shared" si="0"/>
        <v>58791</v>
      </c>
      <c r="F10" s="6">
        <f t="shared" si="0"/>
        <v>59421</v>
      </c>
      <c r="G10" s="6">
        <f t="shared" si="0"/>
        <v>60051</v>
      </c>
      <c r="H10" s="6">
        <f t="shared" si="0"/>
        <v>60681</v>
      </c>
      <c r="I10" s="6">
        <f t="shared" si="0"/>
        <v>61311</v>
      </c>
      <c r="J10" s="6">
        <f t="shared" si="0"/>
        <v>61941</v>
      </c>
      <c r="K10" s="6">
        <f t="shared" si="0"/>
        <v>62571</v>
      </c>
      <c r="L10" s="6">
        <f t="shared" si="0"/>
        <v>63201</v>
      </c>
      <c r="M10" s="6">
        <f t="shared" si="0"/>
        <v>63831</v>
      </c>
      <c r="N10" s="6">
        <f t="shared" si="0"/>
        <v>64254</v>
      </c>
      <c r="O10" s="6">
        <f t="shared" si="0"/>
        <v>63313</v>
      </c>
      <c r="P10" s="6">
        <f t="shared" si="0"/>
        <v>66248</v>
      </c>
      <c r="Q10" s="6">
        <f t="shared" si="0"/>
        <v>69809</v>
      </c>
      <c r="R10" s="6">
        <f t="shared" si="0"/>
        <v>72965</v>
      </c>
      <c r="S10" s="6">
        <f t="shared" si="0"/>
        <v>76598</v>
      </c>
      <c r="T10" s="6">
        <f t="shared" si="0"/>
        <v>80238</v>
      </c>
      <c r="U10" s="6">
        <f t="shared" si="0"/>
        <v>83395</v>
      </c>
      <c r="V10" s="6">
        <f t="shared" si="0"/>
        <v>86407</v>
      </c>
      <c r="W10" s="6">
        <f t="shared" si="0"/>
        <v>89348</v>
      </c>
      <c r="X10" s="6">
        <f t="shared" si="0"/>
        <v>92288</v>
      </c>
      <c r="Y10" s="6">
        <f t="shared" si="0"/>
        <v>95297</v>
      </c>
      <c r="Z10" s="6">
        <f t="shared" si="0"/>
        <v>97617</v>
      </c>
      <c r="AA10" s="6">
        <f t="shared" ref="AA10:AL10" si="1">AA12-SUM(AA8:AA9)</f>
        <v>91076</v>
      </c>
      <c r="AB10" s="6">
        <f t="shared" si="1"/>
        <v>95967</v>
      </c>
      <c r="AC10" s="6">
        <f t="shared" si="1"/>
        <v>101902</v>
      </c>
      <c r="AD10" s="6">
        <f t="shared" si="1"/>
        <v>107024</v>
      </c>
      <c r="AE10" s="6">
        <f t="shared" si="1"/>
        <v>113169</v>
      </c>
      <c r="AF10" s="6">
        <f t="shared" si="1"/>
        <v>119122</v>
      </c>
      <c r="AG10" s="6">
        <f t="shared" si="1"/>
        <v>124244</v>
      </c>
      <c r="AH10" s="6">
        <f t="shared" si="1"/>
        <v>129285</v>
      </c>
      <c r="AI10" s="6">
        <f t="shared" si="1"/>
        <v>133980</v>
      </c>
      <c r="AJ10" s="6">
        <f t="shared" si="1"/>
        <v>138808</v>
      </c>
      <c r="AK10" s="6">
        <f t="shared" si="1"/>
        <v>143845</v>
      </c>
      <c r="AL10" s="6">
        <f t="shared" si="1"/>
        <v>147782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 ca="1">SUM(Calculations!C38:D38)</f>
        <v>273000</v>
      </c>
      <c r="C12" s="6">
        <f ca="1">Calculations!E38</f>
        <v>57540</v>
      </c>
      <c r="D12" s="6">
        <f ca="1">Calculations!F38</f>
        <v>58170</v>
      </c>
      <c r="E12" s="6">
        <f ca="1">Calculations!G38</f>
        <v>58800</v>
      </c>
      <c r="F12" s="6">
        <f ca="1">Calculations!H38</f>
        <v>59430</v>
      </c>
      <c r="G12" s="6">
        <f ca="1">Calculations!I38</f>
        <v>60060</v>
      </c>
      <c r="H12" s="6">
        <f ca="1">Calculations!J38</f>
        <v>60690</v>
      </c>
      <c r="I12" s="6">
        <f ca="1">Calculations!K38</f>
        <v>61320</v>
      </c>
      <c r="J12" s="6">
        <f ca="1">Calculations!L38</f>
        <v>61950</v>
      </c>
      <c r="K12" s="6">
        <f ca="1">Calculations!M38</f>
        <v>62580</v>
      </c>
      <c r="L12" s="6">
        <f ca="1">Calculations!N38</f>
        <v>63210</v>
      </c>
      <c r="M12" s="6">
        <f ca="1">Calculations!O38</f>
        <v>63840</v>
      </c>
      <c r="N12" s="6">
        <f ca="1">Calculations!P38</f>
        <v>64260</v>
      </c>
      <c r="O12" s="6">
        <f ca="1">Calculations!Q38</f>
        <v>63350</v>
      </c>
      <c r="P12" s="6">
        <f ca="1">Calculations!R38</f>
        <v>66290</v>
      </c>
      <c r="Q12" s="6">
        <f ca="1">Calculations!S38</f>
        <v>69860</v>
      </c>
      <c r="R12" s="6">
        <f ca="1">Calculations!T38</f>
        <v>73010</v>
      </c>
      <c r="S12" s="6">
        <f ca="1">Calculations!U38</f>
        <v>76650</v>
      </c>
      <c r="T12" s="6">
        <f ca="1">Calculations!V38</f>
        <v>80290</v>
      </c>
      <c r="U12" s="6">
        <f ca="1">Calculations!W38</f>
        <v>83440</v>
      </c>
      <c r="V12" s="6">
        <f ca="1">Calculations!X38</f>
        <v>86450</v>
      </c>
      <c r="W12" s="6">
        <f ca="1">Calculations!Y38</f>
        <v>89390</v>
      </c>
      <c r="X12" s="6">
        <f ca="1">Calculations!Z38</f>
        <v>92330</v>
      </c>
      <c r="Y12" s="6">
        <f ca="1">Calculations!AA38</f>
        <v>95340</v>
      </c>
      <c r="Z12" s="6">
        <f ca="1">Calculations!AB38</f>
        <v>97650</v>
      </c>
      <c r="AA12" s="6">
        <f ca="1">Calculations!AC38</f>
        <v>91140</v>
      </c>
      <c r="AB12" s="6">
        <f ca="1">Calculations!AD38</f>
        <v>96040</v>
      </c>
      <c r="AC12" s="6">
        <f ca="1">Calculations!AE38</f>
        <v>101990</v>
      </c>
      <c r="AD12" s="6">
        <f ca="1">Calculations!AF38</f>
        <v>107100</v>
      </c>
      <c r="AE12" s="6">
        <f ca="1">Calculations!AG38</f>
        <v>113260</v>
      </c>
      <c r="AF12" s="6">
        <f ca="1">Calculations!AH38</f>
        <v>119210</v>
      </c>
      <c r="AG12" s="6">
        <f ca="1">Calculations!AI38</f>
        <v>124320</v>
      </c>
      <c r="AH12" s="6">
        <f ca="1">Calculations!AJ38</f>
        <v>129360</v>
      </c>
      <c r="AI12" s="6">
        <f ca="1">Calculations!AK38</f>
        <v>134050</v>
      </c>
      <c r="AJ12" s="6">
        <f ca="1">Calculations!AL38</f>
        <v>138880</v>
      </c>
      <c r="AK12" s="6">
        <f ca="1">Calculations!AM38</f>
        <v>143920</v>
      </c>
      <c r="AL12" s="6">
        <f ca="1">Calculations!AN38</f>
        <v>147840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 ca="1">MAX(Calculations!C41:D41)</f>
        <v>1.68</v>
      </c>
      <c r="C13" s="5">
        <f ca="1">Calculations!E41</f>
        <v>0.57540000000000002</v>
      </c>
      <c r="D13" s="5">
        <f ca="1">Calculations!F41</f>
        <v>0.58169999999999999</v>
      </c>
      <c r="E13" s="5">
        <f ca="1">Calculations!G41</f>
        <v>0.58799999999999997</v>
      </c>
      <c r="F13" s="5">
        <f ca="1">Calculations!H41</f>
        <v>0.59429999999999994</v>
      </c>
      <c r="G13" s="5">
        <f ca="1">Calculations!I41</f>
        <v>0.60060000000000002</v>
      </c>
      <c r="H13" s="5">
        <f ca="1">Calculations!J41</f>
        <v>0.60690000000000011</v>
      </c>
      <c r="I13" s="5">
        <f ca="1">Calculations!K41</f>
        <v>0.61320000000000008</v>
      </c>
      <c r="J13" s="5">
        <f ca="1">Calculations!L41</f>
        <v>0.61950000000000005</v>
      </c>
      <c r="K13" s="5">
        <f ca="1">Calculations!M41</f>
        <v>0.62580000000000002</v>
      </c>
      <c r="L13" s="5">
        <f ca="1">Calculations!N41</f>
        <v>0.6321</v>
      </c>
      <c r="M13" s="5">
        <f ca="1">Calculations!O41</f>
        <v>0.63839999999999997</v>
      </c>
      <c r="N13" s="5">
        <f ca="1">Calculations!P41</f>
        <v>0.64259999999999995</v>
      </c>
      <c r="O13" s="5">
        <f ca="1">Calculations!Q41</f>
        <v>0.63350000000000006</v>
      </c>
      <c r="P13" s="5">
        <f ca="1">Calculations!R41</f>
        <v>0.66290000000000004</v>
      </c>
      <c r="Q13" s="5">
        <f ca="1">Calculations!S41</f>
        <v>0.6986</v>
      </c>
      <c r="R13" s="5">
        <f ca="1">Calculations!T41</f>
        <v>0.73009999999999986</v>
      </c>
      <c r="S13" s="5">
        <f ca="1">Calculations!U41</f>
        <v>0.76650000000000007</v>
      </c>
      <c r="T13" s="5">
        <f ca="1">Calculations!V41</f>
        <v>0.80290000000000006</v>
      </c>
      <c r="U13" s="5">
        <f ca="1">Calculations!W41</f>
        <v>0.83440000000000003</v>
      </c>
      <c r="V13" s="5">
        <f ca="1">Calculations!X41</f>
        <v>0.86450000000000005</v>
      </c>
      <c r="W13" s="5">
        <f ca="1">Calculations!Y41</f>
        <v>0.89390000000000003</v>
      </c>
      <c r="X13" s="5">
        <f ca="1">Calculations!Z41</f>
        <v>0.92330000000000001</v>
      </c>
      <c r="Y13" s="5">
        <f ca="1">Calculations!AA41</f>
        <v>0.95339999999999991</v>
      </c>
      <c r="Z13" s="5">
        <f ca="1">Calculations!AB41</f>
        <v>0.97649999999999992</v>
      </c>
      <c r="AA13" s="5">
        <f ca="1">Calculations!AC41</f>
        <v>0.9114000000000001</v>
      </c>
      <c r="AB13" s="5">
        <f ca="1">Calculations!AD41</f>
        <v>0.96040000000000003</v>
      </c>
      <c r="AC13" s="5">
        <f ca="1">Calculations!AE41</f>
        <v>1.0198999999999998</v>
      </c>
      <c r="AD13" s="5">
        <f ca="1">Calculations!AF41</f>
        <v>1.071</v>
      </c>
      <c r="AE13" s="5">
        <f ca="1">Calculations!AG41</f>
        <v>1.1325999999999998</v>
      </c>
      <c r="AF13" s="5">
        <f ca="1">Calculations!AH41</f>
        <v>1.1920999999999999</v>
      </c>
      <c r="AG13" s="5">
        <f ca="1">Calculations!AI41</f>
        <v>1.2432000000000001</v>
      </c>
      <c r="AH13" s="5">
        <f ca="1">Calculations!AJ41</f>
        <v>1.2935999999999999</v>
      </c>
      <c r="AI13" s="5">
        <f ca="1">Calculations!AK41</f>
        <v>1.3405</v>
      </c>
      <c r="AJ13" s="5">
        <f ca="1">Calculations!AL41</f>
        <v>1.3888</v>
      </c>
      <c r="AK13" s="5">
        <f ca="1">Calculations!AM41</f>
        <v>1.4392</v>
      </c>
      <c r="AL13" s="5">
        <f ca="1">Calculations!AN41</f>
        <v>1.4783999999999999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 ca="1">AVERAGE(Calculations!C42:D42)</f>
        <v>5.2662037037037035E-2</v>
      </c>
      <c r="C14" s="5">
        <f ca="1">Calculations!E42</f>
        <v>2.2199074074074072E-2</v>
      </c>
      <c r="D14" s="5">
        <f ca="1">Calculations!F42</f>
        <v>2.2442129629629631E-2</v>
      </c>
      <c r="E14" s="5">
        <f ca="1">Calculations!G42</f>
        <v>2.2685185185185187E-2</v>
      </c>
      <c r="F14" s="5">
        <f ca="1">Calculations!H42</f>
        <v>2.2928240740740742E-2</v>
      </c>
      <c r="G14" s="5">
        <f ca="1">Calculations!I42</f>
        <v>2.3171296296296297E-2</v>
      </c>
      <c r="H14" s="5">
        <f ca="1">Calculations!J42</f>
        <v>2.3414351851851853E-2</v>
      </c>
      <c r="I14" s="5">
        <f ca="1">Calculations!K42</f>
        <v>2.3657407407407408E-2</v>
      </c>
      <c r="J14" s="5">
        <f ca="1">Calculations!L42</f>
        <v>2.3900462962962964E-2</v>
      </c>
      <c r="K14" s="5">
        <f ca="1">Calculations!M42</f>
        <v>2.4143518518518519E-2</v>
      </c>
      <c r="L14" s="5">
        <f ca="1">Calculations!N42</f>
        <v>2.4386574074074074E-2</v>
      </c>
      <c r="M14" s="5">
        <f ca="1">Calculations!O42</f>
        <v>2.462962962962963E-2</v>
      </c>
      <c r="N14" s="5">
        <f ca="1">Calculations!P42</f>
        <v>2.4791666666666667E-2</v>
      </c>
      <c r="O14" s="5">
        <f ca="1">Calculations!Q42</f>
        <v>2.4440586419753087E-2</v>
      </c>
      <c r="P14" s="5">
        <f ca="1">Calculations!R42</f>
        <v>2.5574845679012345E-2</v>
      </c>
      <c r="Q14" s="5">
        <f ca="1">Calculations!S42</f>
        <v>2.6952160493827159E-2</v>
      </c>
      <c r="R14" s="5">
        <f ca="1">Calculations!T42</f>
        <v>2.8167438271604939E-2</v>
      </c>
      <c r="S14" s="5">
        <f ca="1">Calculations!U42</f>
        <v>2.9571759259259259E-2</v>
      </c>
      <c r="T14" s="5">
        <f ca="1">Calculations!V42</f>
        <v>3.0976080246913579E-2</v>
      </c>
      <c r="U14" s="5">
        <f ca="1">Calculations!W42</f>
        <v>3.2191358024691356E-2</v>
      </c>
      <c r="V14" s="5">
        <f ca="1">Calculations!X42</f>
        <v>3.3352623456790124E-2</v>
      </c>
      <c r="W14" s="5">
        <f ca="1">Calculations!Y42</f>
        <v>3.4486882716049383E-2</v>
      </c>
      <c r="X14" s="5">
        <f ca="1">Calculations!Z42</f>
        <v>3.5621141975308641E-2</v>
      </c>
      <c r="Y14" s="5">
        <f ca="1">Calculations!AA42</f>
        <v>3.6782407407407409E-2</v>
      </c>
      <c r="Z14" s="5">
        <f ca="1">Calculations!AB42</f>
        <v>3.7673611111111109E-2</v>
      </c>
      <c r="AA14" s="5">
        <f ca="1">Calculations!AC42</f>
        <v>3.516203703703704E-2</v>
      </c>
      <c r="AB14" s="5">
        <f ca="1">Calculations!AD42</f>
        <v>3.7052469135802471E-2</v>
      </c>
      <c r="AC14" s="5">
        <f ca="1">Calculations!AE42</f>
        <v>3.9347993827160491E-2</v>
      </c>
      <c r="AD14" s="5">
        <f ca="1">Calculations!AF42</f>
        <v>4.1319444444444443E-2</v>
      </c>
      <c r="AE14" s="5">
        <f ca="1">Calculations!AG42</f>
        <v>4.3695987654320985E-2</v>
      </c>
      <c r="AF14" s="5">
        <f ca="1">Calculations!AH42</f>
        <v>4.5991512345679011E-2</v>
      </c>
      <c r="AG14" s="5">
        <f ca="1">Calculations!AI42</f>
        <v>4.7962962962962964E-2</v>
      </c>
      <c r="AH14" s="5">
        <f ca="1">Calculations!AJ42</f>
        <v>4.9907407407407407E-2</v>
      </c>
      <c r="AI14" s="5">
        <f ca="1">Calculations!AK42</f>
        <v>5.1716820987654323E-2</v>
      </c>
      <c r="AJ14" s="5">
        <f ca="1">Calculations!AL42</f>
        <v>5.3580246913580244E-2</v>
      </c>
      <c r="AK14" s="5">
        <f ca="1">Calculations!AM42</f>
        <v>5.5524691358024694E-2</v>
      </c>
      <c r="AL14" s="5">
        <f ca="1">Calculations!AN42</f>
        <v>5.7037037037037039E-2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 ca="1">SUM(Calculations!C44:D44)</f>
        <v>39000</v>
      </c>
      <c r="C16" s="6">
        <f ca="1">Calculations!E44</f>
        <v>24660</v>
      </c>
      <c r="D16" s="6">
        <f ca="1">Calculations!F44</f>
        <v>24930</v>
      </c>
      <c r="E16" s="6">
        <f ca="1">Calculations!G44</f>
        <v>25200</v>
      </c>
      <c r="F16" s="6">
        <f ca="1">Calculations!H44</f>
        <v>25470</v>
      </c>
      <c r="G16" s="6">
        <f ca="1">Calculations!I44</f>
        <v>25740</v>
      </c>
      <c r="H16" s="6">
        <f ca="1">Calculations!J44</f>
        <v>26010</v>
      </c>
      <c r="I16" s="6">
        <f ca="1">Calculations!K44</f>
        <v>26280</v>
      </c>
      <c r="J16" s="6">
        <f ca="1">Calculations!L44</f>
        <v>26550</v>
      </c>
      <c r="K16" s="6">
        <f ca="1">Calculations!M44</f>
        <v>26820</v>
      </c>
      <c r="L16" s="6">
        <f ca="1">Calculations!N44</f>
        <v>27090</v>
      </c>
      <c r="M16" s="6">
        <f ca="1">Calculations!O44</f>
        <v>27360</v>
      </c>
      <c r="N16" s="6">
        <f ca="1">Calculations!P44</f>
        <v>27540</v>
      </c>
      <c r="O16" s="6">
        <f ca="1">Calculations!Q44</f>
        <v>27150</v>
      </c>
      <c r="P16" s="6">
        <f ca="1">Calculations!R44</f>
        <v>28410</v>
      </c>
      <c r="Q16" s="6">
        <f ca="1">Calculations!S44</f>
        <v>29940</v>
      </c>
      <c r="R16" s="6">
        <f ca="1">Calculations!T44</f>
        <v>31290</v>
      </c>
      <c r="S16" s="6">
        <f ca="1">Calculations!U44</f>
        <v>32850</v>
      </c>
      <c r="T16" s="6">
        <f ca="1">Calculations!V44</f>
        <v>34410</v>
      </c>
      <c r="U16" s="6">
        <f ca="1">Calculations!W44</f>
        <v>35760</v>
      </c>
      <c r="V16" s="6">
        <f ca="1">Calculations!X44</f>
        <v>37050</v>
      </c>
      <c r="W16" s="6">
        <f ca="1">Calculations!Y44</f>
        <v>38310</v>
      </c>
      <c r="X16" s="6">
        <f ca="1">Calculations!Z44</f>
        <v>39570</v>
      </c>
      <c r="Y16" s="6">
        <f ca="1">Calculations!AA44</f>
        <v>40860</v>
      </c>
      <c r="Z16" s="6">
        <f ca="1">Calculations!AB44</f>
        <v>41850</v>
      </c>
      <c r="AA16" s="6">
        <f ca="1">Calculations!AC44</f>
        <v>39060</v>
      </c>
      <c r="AB16" s="6">
        <f ca="1">Calculations!AD44</f>
        <v>41160</v>
      </c>
      <c r="AC16" s="6">
        <f ca="1">Calculations!AE44</f>
        <v>43710</v>
      </c>
      <c r="AD16" s="6">
        <f ca="1">Calculations!AF44</f>
        <v>45900</v>
      </c>
      <c r="AE16" s="6">
        <f ca="1">Calculations!AG44</f>
        <v>48540</v>
      </c>
      <c r="AF16" s="6">
        <f ca="1">Calculations!AH44</f>
        <v>51090</v>
      </c>
      <c r="AG16" s="6">
        <f ca="1">Calculations!AI44</f>
        <v>53280</v>
      </c>
      <c r="AH16" s="6">
        <f ca="1">Calculations!AJ44</f>
        <v>55440</v>
      </c>
      <c r="AI16" s="6">
        <f ca="1">Calculations!AK44</f>
        <v>57450</v>
      </c>
      <c r="AJ16" s="6">
        <f ca="1">Calculations!AL44</f>
        <v>59520</v>
      </c>
      <c r="AK16" s="6">
        <f ca="1">Calculations!AM44</f>
        <v>61680</v>
      </c>
      <c r="AL16" s="6">
        <f ca="1">Calculations!AN44</f>
        <v>63360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 ca="1">MAX(Calculations!C47:D47)</f>
        <v>0.24</v>
      </c>
      <c r="C17" s="5">
        <f ca="1">Calculations!E47</f>
        <v>0.24660000000000001</v>
      </c>
      <c r="D17" s="5">
        <f ca="1">Calculations!F47</f>
        <v>0.24930000000000002</v>
      </c>
      <c r="E17" s="5">
        <f ca="1">Calculations!G47</f>
        <v>0.252</v>
      </c>
      <c r="F17" s="5">
        <f ca="1">Calculations!H47</f>
        <v>0.25470000000000004</v>
      </c>
      <c r="G17" s="5">
        <f ca="1">Calculations!I47</f>
        <v>0.25740000000000002</v>
      </c>
      <c r="H17" s="5">
        <f ca="1">Calculations!J47</f>
        <v>0.2601</v>
      </c>
      <c r="I17" s="5">
        <f ca="1">Calculations!K47</f>
        <v>0.26280000000000003</v>
      </c>
      <c r="J17" s="5">
        <f ca="1">Calculations!L47</f>
        <v>0.26550000000000001</v>
      </c>
      <c r="K17" s="5">
        <f ca="1">Calculations!M47</f>
        <v>0.26820000000000005</v>
      </c>
      <c r="L17" s="5">
        <f ca="1">Calculations!N47</f>
        <v>0.27089999999999997</v>
      </c>
      <c r="M17" s="5">
        <f ca="1">Calculations!O47</f>
        <v>0.27360000000000001</v>
      </c>
      <c r="N17" s="5">
        <f ca="1">Calculations!P47</f>
        <v>0.27540000000000003</v>
      </c>
      <c r="O17" s="5">
        <f ca="1">Calculations!Q47</f>
        <v>0.27150000000000002</v>
      </c>
      <c r="P17" s="5">
        <f ca="1">Calculations!R47</f>
        <v>0.28410000000000002</v>
      </c>
      <c r="Q17" s="5">
        <f ca="1">Calculations!S47</f>
        <v>0.2994</v>
      </c>
      <c r="R17" s="5">
        <f ca="1">Calculations!T47</f>
        <v>0.31290000000000001</v>
      </c>
      <c r="S17" s="5">
        <f ca="1">Calculations!U47</f>
        <v>0.32850000000000001</v>
      </c>
      <c r="T17" s="5">
        <f ca="1">Calculations!V47</f>
        <v>0.34410000000000002</v>
      </c>
      <c r="U17" s="5">
        <f ca="1">Calculations!W47</f>
        <v>0.35760000000000003</v>
      </c>
      <c r="V17" s="5">
        <f ca="1">Calculations!X47</f>
        <v>0.3705</v>
      </c>
      <c r="W17" s="5">
        <f ca="1">Calculations!Y47</f>
        <v>0.3831</v>
      </c>
      <c r="X17" s="5">
        <f ca="1">Calculations!Z47</f>
        <v>0.3957</v>
      </c>
      <c r="Y17" s="5">
        <f ca="1">Calculations!AA47</f>
        <v>0.40860000000000002</v>
      </c>
      <c r="Z17" s="5">
        <f ca="1">Calculations!AB47</f>
        <v>0.41850000000000004</v>
      </c>
      <c r="AA17" s="5">
        <f ca="1">Calculations!AC47</f>
        <v>0.3906</v>
      </c>
      <c r="AB17" s="5">
        <f ca="1">Calculations!AD47</f>
        <v>0.41160000000000002</v>
      </c>
      <c r="AC17" s="5">
        <f ca="1">Calculations!AE47</f>
        <v>0.43709999999999999</v>
      </c>
      <c r="AD17" s="5">
        <f ca="1">Calculations!AF47</f>
        <v>0.45900000000000007</v>
      </c>
      <c r="AE17" s="5">
        <f ca="1">Calculations!AG47</f>
        <v>0.4854</v>
      </c>
      <c r="AF17" s="5">
        <f ca="1">Calculations!AH47</f>
        <v>0.51090000000000002</v>
      </c>
      <c r="AG17" s="5">
        <f ca="1">Calculations!AI47</f>
        <v>0.53280000000000005</v>
      </c>
      <c r="AH17" s="5">
        <f ca="1">Calculations!AJ47</f>
        <v>0.55440000000000011</v>
      </c>
      <c r="AI17" s="5">
        <f ca="1">Calculations!AK47</f>
        <v>0.57450000000000012</v>
      </c>
      <c r="AJ17" s="5">
        <f ca="1">Calculations!AL47</f>
        <v>0.59520000000000006</v>
      </c>
      <c r="AK17" s="5">
        <f ca="1">Calculations!AM47</f>
        <v>0.61680000000000001</v>
      </c>
      <c r="AL17" s="5">
        <f ca="1">Calculations!AN47</f>
        <v>0.63360000000000005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 ca="1">AVERAGE(Calculations!C48:D48)</f>
        <v>7.5231481481481477E-3</v>
      </c>
      <c r="C18" s="5">
        <f ca="1">Calculations!E48</f>
        <v>9.5138888888888894E-3</v>
      </c>
      <c r="D18" s="5">
        <f ca="1">Calculations!F48</f>
        <v>9.618055555555555E-3</v>
      </c>
      <c r="E18" s="5">
        <f ca="1">Calculations!G48</f>
        <v>9.7222222222222224E-3</v>
      </c>
      <c r="F18" s="5">
        <f ca="1">Calculations!H48</f>
        <v>9.8263888888888897E-3</v>
      </c>
      <c r="G18" s="5">
        <f ca="1">Calculations!I48</f>
        <v>9.9305555555555553E-3</v>
      </c>
      <c r="H18" s="5">
        <f ca="1">Calculations!J48</f>
        <v>1.0034722222222223E-2</v>
      </c>
      <c r="I18" s="5">
        <f ca="1">Calculations!K48</f>
        <v>1.0138888888888888E-2</v>
      </c>
      <c r="J18" s="5">
        <f ca="1">Calculations!L48</f>
        <v>1.0243055555555556E-2</v>
      </c>
      <c r="K18" s="5">
        <f ca="1">Calculations!M48</f>
        <v>1.0347222222222223E-2</v>
      </c>
      <c r="L18" s="5">
        <f ca="1">Calculations!N48</f>
        <v>1.0451388888888889E-2</v>
      </c>
      <c r="M18" s="5">
        <f ca="1">Calculations!O48</f>
        <v>1.0555555555555556E-2</v>
      </c>
      <c r="N18" s="5">
        <f ca="1">Calculations!P48</f>
        <v>1.0625000000000001E-2</v>
      </c>
      <c r="O18" s="5">
        <f ca="1">Calculations!Q48</f>
        <v>1.0474537037037037E-2</v>
      </c>
      <c r="P18" s="5">
        <f ca="1">Calculations!R48</f>
        <v>1.0960648148148148E-2</v>
      </c>
      <c r="Q18" s="5">
        <f ca="1">Calculations!S48</f>
        <v>1.1550925925925926E-2</v>
      </c>
      <c r="R18" s="5">
        <f ca="1">Calculations!T48</f>
        <v>1.207175925925926E-2</v>
      </c>
      <c r="S18" s="5">
        <f ca="1">Calculations!U48</f>
        <v>1.2673611111111111E-2</v>
      </c>
      <c r="T18" s="5">
        <f ca="1">Calculations!V48</f>
        <v>1.3275462962962963E-2</v>
      </c>
      <c r="U18" s="5">
        <f ca="1">Calculations!W48</f>
        <v>1.3796296296296296E-2</v>
      </c>
      <c r="V18" s="5">
        <f ca="1">Calculations!X48</f>
        <v>1.4293981481481482E-2</v>
      </c>
      <c r="W18" s="5">
        <f ca="1">Calculations!Y48</f>
        <v>1.4780092592592593E-2</v>
      </c>
      <c r="X18" s="5">
        <f ca="1">Calculations!Z48</f>
        <v>1.5266203703703704E-2</v>
      </c>
      <c r="Y18" s="5">
        <f ca="1">Calculations!AA48</f>
        <v>1.576388888888889E-2</v>
      </c>
      <c r="Z18" s="5">
        <f ca="1">Calculations!AB48</f>
        <v>1.6145833333333335E-2</v>
      </c>
      <c r="AA18" s="5">
        <f ca="1">Calculations!AC48</f>
        <v>1.5069444444444444E-2</v>
      </c>
      <c r="AB18" s="5">
        <f ca="1">Calculations!AD48</f>
        <v>1.5879629629629629E-2</v>
      </c>
      <c r="AC18" s="5">
        <f ca="1">Calculations!AE48</f>
        <v>1.6863425925925928E-2</v>
      </c>
      <c r="AD18" s="5">
        <f ca="1">Calculations!AF48</f>
        <v>1.7708333333333333E-2</v>
      </c>
      <c r="AE18" s="5">
        <f ca="1">Calculations!AG48</f>
        <v>1.8726851851851852E-2</v>
      </c>
      <c r="AF18" s="5">
        <f ca="1">Calculations!AH48</f>
        <v>1.9710648148148147E-2</v>
      </c>
      <c r="AG18" s="5">
        <f ca="1">Calculations!AI48</f>
        <v>2.0555555555555556E-2</v>
      </c>
      <c r="AH18" s="5">
        <f ca="1">Calculations!AJ48</f>
        <v>2.1388888888888888E-2</v>
      </c>
      <c r="AI18" s="5">
        <f ca="1">Calculations!AK48</f>
        <v>2.2164351851851852E-2</v>
      </c>
      <c r="AJ18" s="5">
        <f ca="1">Calculations!AL48</f>
        <v>2.2962962962962963E-2</v>
      </c>
      <c r="AK18" s="5">
        <f ca="1">Calculations!AM48</f>
        <v>2.3796296296296298E-2</v>
      </c>
      <c r="AL18" s="5">
        <f ca="1">Calculations!AN48</f>
        <v>2.4444444444444446E-2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 ca="1">SUM(Calculations!C50:D50)</f>
        <v>28160600</v>
      </c>
      <c r="C20" s="6">
        <f ca="1">Calculations!E50</f>
        <v>17806164</v>
      </c>
      <c r="D20" s="6">
        <f ca="1">Calculations!F50</f>
        <v>18001122</v>
      </c>
      <c r="E20" s="6">
        <f ca="1">Calculations!G50</f>
        <v>18196080</v>
      </c>
      <c r="F20" s="6">
        <f ca="1">Calculations!H50</f>
        <v>18391038</v>
      </c>
      <c r="G20" s="6">
        <f ca="1">Calculations!I50</f>
        <v>18585996</v>
      </c>
      <c r="H20" s="6">
        <f ca="1">Calculations!J50</f>
        <v>18780954</v>
      </c>
      <c r="I20" s="6">
        <f ca="1">Calculations!K50</f>
        <v>18975912</v>
      </c>
      <c r="J20" s="6">
        <f ca="1">Calculations!L50</f>
        <v>19170870</v>
      </c>
      <c r="K20" s="6">
        <f ca="1">Calculations!M50</f>
        <v>19365828</v>
      </c>
      <c r="L20" s="6">
        <f ca="1">Calculations!N50</f>
        <v>19560786</v>
      </c>
      <c r="M20" s="6">
        <f ca="1">Calculations!O50</f>
        <v>19755744</v>
      </c>
      <c r="N20" s="6">
        <f ca="1">Calculations!P50</f>
        <v>19885716</v>
      </c>
      <c r="O20" s="6">
        <f ca="1">Calculations!Q50</f>
        <v>19604110</v>
      </c>
      <c r="P20" s="6">
        <f ca="1">Calculations!R50</f>
        <v>20513914</v>
      </c>
      <c r="Q20" s="6">
        <f ca="1">Calculations!S50</f>
        <v>21618676</v>
      </c>
      <c r="R20" s="6">
        <f ca="1">Calculations!T50</f>
        <v>22593466</v>
      </c>
      <c r="S20" s="6">
        <f ca="1">Calculations!U50</f>
        <v>23719890</v>
      </c>
      <c r="T20" s="6">
        <f ca="1">Calculations!V50</f>
        <v>24846314</v>
      </c>
      <c r="U20" s="6">
        <f ca="1">Calculations!W50</f>
        <v>25821104</v>
      </c>
      <c r="V20" s="6">
        <f ca="1">Calculations!X50</f>
        <v>26752570</v>
      </c>
      <c r="W20" s="6">
        <f ca="1">Calculations!Y50</f>
        <v>27662374</v>
      </c>
      <c r="X20" s="6">
        <f ca="1">Calculations!Z50</f>
        <v>28572178</v>
      </c>
      <c r="Y20" s="6">
        <f ca="1">Calculations!AA50</f>
        <v>29503644</v>
      </c>
      <c r="Z20" s="6">
        <f ca="1">Calculations!AB50</f>
        <v>30218490</v>
      </c>
      <c r="AA20" s="6">
        <f ca="1">Calculations!AC50</f>
        <v>28203924</v>
      </c>
      <c r="AB20" s="6">
        <f ca="1">Calculations!AD50</f>
        <v>29720264</v>
      </c>
      <c r="AC20" s="6">
        <f ca="1">Calculations!AE50</f>
        <v>31561534</v>
      </c>
      <c r="AD20" s="6">
        <f ca="1">Calculations!AF50</f>
        <v>33142860</v>
      </c>
      <c r="AE20" s="6">
        <f ca="1">Calculations!AG50</f>
        <v>35049116</v>
      </c>
      <c r="AF20" s="6">
        <f ca="1">Calculations!AH50</f>
        <v>36890386</v>
      </c>
      <c r="AG20" s="6">
        <f ca="1">Calculations!AI50</f>
        <v>38471712</v>
      </c>
      <c r="AH20" s="6">
        <f ca="1">Calculations!AJ50</f>
        <v>40031376</v>
      </c>
      <c r="AI20" s="6">
        <f ca="1">Calculations!AK50</f>
        <v>41482730</v>
      </c>
      <c r="AJ20" s="6">
        <f ca="1">Calculations!AL50</f>
        <v>42977408</v>
      </c>
      <c r="AK20" s="6">
        <f ca="1">Calculations!AM50</f>
        <v>44537072</v>
      </c>
      <c r="AL20" s="6">
        <f ca="1">Calculations!AN50</f>
        <v>45750144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 ca="1">MAX(Calculations!C53:D53)</f>
        <v>9.2424533333333336</v>
      </c>
      <c r="C21" s="5">
        <f ca="1">Calculations!E53</f>
        <v>9.4966208000000005</v>
      </c>
      <c r="D21" s="5">
        <f ca="1">Calculations!F53</f>
        <v>9.6005984000000009</v>
      </c>
      <c r="E21" s="5">
        <f ca="1">Calculations!G53</f>
        <v>9.7045760000000012</v>
      </c>
      <c r="F21" s="5">
        <f ca="1">Calculations!H53</f>
        <v>9.8085535999999998</v>
      </c>
      <c r="G21" s="5">
        <f ca="1">Calculations!I53</f>
        <v>9.9125312000000001</v>
      </c>
      <c r="H21" s="5">
        <f ca="1">Calculations!J53</f>
        <v>10.0165088</v>
      </c>
      <c r="I21" s="5">
        <f ca="1">Calculations!K53</f>
        <v>10.120486399999999</v>
      </c>
      <c r="J21" s="5">
        <f ca="1">Calculations!L53</f>
        <v>10.224464000000001</v>
      </c>
      <c r="K21" s="5">
        <f ca="1">Calculations!M53</f>
        <v>10.3284416</v>
      </c>
      <c r="L21" s="5">
        <f ca="1">Calculations!N53</f>
        <v>10.4324192</v>
      </c>
      <c r="M21" s="5">
        <f ca="1">Calculations!O53</f>
        <v>10.5363968</v>
      </c>
      <c r="N21" s="5">
        <f ca="1">Calculations!P53</f>
        <v>10.605715200000001</v>
      </c>
      <c r="O21" s="5">
        <f ca="1">Calculations!Q53</f>
        <v>10.455525333333334</v>
      </c>
      <c r="P21" s="5">
        <f ca="1">Calculations!R53</f>
        <v>10.940754133333336</v>
      </c>
      <c r="Q21" s="5">
        <f ca="1">Calculations!S53</f>
        <v>11.529960533333334</v>
      </c>
      <c r="R21" s="5">
        <f ca="1">Calculations!T53</f>
        <v>12.049848533333334</v>
      </c>
      <c r="S21" s="5">
        <f ca="1">Calculations!U53</f>
        <v>12.650608</v>
      </c>
      <c r="T21" s="5">
        <f ca="1">Calculations!V53</f>
        <v>13.251367466666666</v>
      </c>
      <c r="U21" s="5">
        <f ca="1">Calculations!W53</f>
        <v>13.771255466666668</v>
      </c>
      <c r="V21" s="5">
        <f ca="1">Calculations!X53</f>
        <v>14.268037333333336</v>
      </c>
      <c r="W21" s="5">
        <f ca="1">Calculations!Y53</f>
        <v>14.753266133333334</v>
      </c>
      <c r="X21" s="5">
        <f ca="1">Calculations!Z53</f>
        <v>15.238494933333335</v>
      </c>
      <c r="Y21" s="5">
        <f ca="1">Calculations!AA53</f>
        <v>15.735276800000001</v>
      </c>
      <c r="Z21" s="5">
        <f ca="1">Calculations!AB53</f>
        <v>16.116528000000002</v>
      </c>
      <c r="AA21" s="5">
        <f ca="1">Calculations!AC53</f>
        <v>15.042092800000001</v>
      </c>
      <c r="AB21" s="5">
        <f ca="1">Calculations!AD53</f>
        <v>15.850807466666668</v>
      </c>
      <c r="AC21" s="5">
        <f ca="1">Calculations!AE53</f>
        <v>16.832818133333337</v>
      </c>
      <c r="AD21" s="5">
        <f ca="1">Calculations!AF53</f>
        <v>17.676192</v>
      </c>
      <c r="AE21" s="5">
        <f ca="1">Calculations!AG53</f>
        <v>18.692861866666668</v>
      </c>
      <c r="AF21" s="5">
        <f ca="1">Calculations!AH53</f>
        <v>19.674872533333335</v>
      </c>
      <c r="AG21" s="5">
        <f ca="1">Calculations!AI53</f>
        <v>20.518246400000002</v>
      </c>
      <c r="AH21" s="5">
        <f ca="1">Calculations!AJ53</f>
        <v>21.350067200000002</v>
      </c>
      <c r="AI21" s="5">
        <f ca="1">Calculations!AK53</f>
        <v>22.124122666666665</v>
      </c>
      <c r="AJ21" s="5">
        <f ca="1">Calculations!AL53</f>
        <v>22.921284266666667</v>
      </c>
      <c r="AK21" s="5">
        <f ca="1">Calculations!AM53</f>
        <v>23.75310506666667</v>
      </c>
      <c r="AL21" s="5">
        <f ca="1">Calculations!AN53</f>
        <v>24.400076800000001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 ca="1">AVERAGE(Calculations!C54:D54)</f>
        <v>5.4322145061728397</v>
      </c>
      <c r="C22" s="5">
        <f ca="1">Calculations!E54</f>
        <v>6.8696620370370374</v>
      </c>
      <c r="D22" s="5">
        <f ca="1">Calculations!F54</f>
        <v>6.9448773148148151</v>
      </c>
      <c r="E22" s="5">
        <f ca="1">Calculations!G54</f>
        <v>7.0200925925925928</v>
      </c>
      <c r="F22" s="5">
        <f ca="1">Calculations!H54</f>
        <v>7.0953078703703705</v>
      </c>
      <c r="G22" s="5">
        <f ca="1">Calculations!I54</f>
        <v>7.1705231481481482</v>
      </c>
      <c r="H22" s="5">
        <f ca="1">Calculations!J54</f>
        <v>7.2457384259259259</v>
      </c>
      <c r="I22" s="5">
        <f ca="1">Calculations!K54</f>
        <v>7.3209537037037036</v>
      </c>
      <c r="J22" s="5">
        <f ca="1">Calculations!L54</f>
        <v>7.3961689814814813</v>
      </c>
      <c r="K22" s="5">
        <f ca="1">Calculations!M54</f>
        <v>7.471384259259259</v>
      </c>
      <c r="L22" s="5">
        <f ca="1">Calculations!N54</f>
        <v>7.5465995370370367</v>
      </c>
      <c r="M22" s="5">
        <f ca="1">Calculations!O54</f>
        <v>7.6218148148148144</v>
      </c>
      <c r="N22" s="5">
        <f ca="1">Calculations!P54</f>
        <v>7.6719583333333334</v>
      </c>
      <c r="O22" s="5">
        <f ca="1">Calculations!Q54</f>
        <v>7.5633140432098767</v>
      </c>
      <c r="P22" s="5">
        <f ca="1">Calculations!R54</f>
        <v>7.9143186728395065</v>
      </c>
      <c r="Q22" s="5">
        <f ca="1">Calculations!S54</f>
        <v>8.3405385802469141</v>
      </c>
      <c r="R22" s="5">
        <f ca="1">Calculations!T54</f>
        <v>8.7166149691358026</v>
      </c>
      <c r="S22" s="5">
        <f ca="1">Calculations!U54</f>
        <v>9.1511921296296297</v>
      </c>
      <c r="T22" s="5">
        <f ca="1">Calculations!V54</f>
        <v>9.5857692901234568</v>
      </c>
      <c r="U22" s="5">
        <f ca="1">Calculations!W54</f>
        <v>9.9618456790123453</v>
      </c>
      <c r="V22" s="5">
        <f ca="1">Calculations!X54</f>
        <v>10.321207561728395</v>
      </c>
      <c r="W22" s="5">
        <f ca="1">Calculations!Y54</f>
        <v>10.672212191358025</v>
      </c>
      <c r="X22" s="5">
        <f ca="1">Calculations!Z54</f>
        <v>11.023216820987654</v>
      </c>
      <c r="Y22" s="5">
        <f ca="1">Calculations!AA54</f>
        <v>11.382578703703704</v>
      </c>
      <c r="Z22" s="5">
        <f ca="1">Calculations!AB54</f>
        <v>11.658368055555556</v>
      </c>
      <c r="AA22" s="5">
        <f ca="1">Calculations!AC54</f>
        <v>10.881143518518519</v>
      </c>
      <c r="AB22" s="5">
        <f ca="1">Calculations!AD54</f>
        <v>11.466151234567901</v>
      </c>
      <c r="AC22" s="5">
        <f ca="1">Calculations!AE54</f>
        <v>12.17651774691358</v>
      </c>
      <c r="AD22" s="5">
        <f ca="1">Calculations!AF54</f>
        <v>12.786597222222222</v>
      </c>
      <c r="AE22" s="5">
        <f ca="1">Calculations!AG54</f>
        <v>13.522035493827161</v>
      </c>
      <c r="AF22" s="5">
        <f ca="1">Calculations!AH54</f>
        <v>14.232402006172839</v>
      </c>
      <c r="AG22" s="5">
        <f ca="1">Calculations!AI54</f>
        <v>14.842481481481482</v>
      </c>
      <c r="AH22" s="5">
        <f ca="1">Calculations!AJ54</f>
        <v>15.444203703703703</v>
      </c>
      <c r="AI22" s="5">
        <f ca="1">Calculations!AK54</f>
        <v>16.004139660493827</v>
      </c>
      <c r="AJ22" s="5">
        <f ca="1">Calculations!AL54</f>
        <v>16.58079012345679</v>
      </c>
      <c r="AK22" s="5">
        <f ca="1">Calculations!AM54</f>
        <v>17.182512345679012</v>
      </c>
      <c r="AL22" s="5">
        <f ca="1">Calculations!AN54</f>
        <v>17.650518518518517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Margins left="0.7" right="0.7" top="0.75" bottom="0.75" header="0.3" footer="0.3"/>
      <pageSetup paperSize="9" orientation="portrait" r:id="rId1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4"/>
    </customSheetView>
    <customSheetView guid="{AA57F53F-F018-45C7-BB53-E7D408712C93}">
      <selection activeCell="B6" sqref="B6"/>
      <pageMargins left="0.7" right="0.7" top="0.75" bottom="0.75" header="0.3" footer="0.3"/>
      <pageSetup paperSize="9" orientation="portrait" r:id="rId5"/>
    </customSheetView>
  </customSheetViews>
  <phoneticPr fontId="10" type="noConversion"/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ColWidth="9" defaultRowHeight="14.4"/>
  <cols>
    <col min="1" max="1" width="59.59765625" style="25" customWidth="1"/>
    <col min="2" max="2" width="21.1992187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6">
      <c r="A3" s="26" t="s">
        <v>74</v>
      </c>
      <c r="B3" s="27">
        <f ca="1">'Reference Data'!B14</f>
        <v>20000000</v>
      </c>
      <c r="C3" s="28"/>
    </row>
    <row r="4" spans="1:5">
      <c r="A4" s="29" t="s">
        <v>75</v>
      </c>
      <c r="B4" s="30">
        <f ca="1">MAX('Transaction Details'!B3:AL3)</f>
        <v>2112</v>
      </c>
    </row>
    <row r="6" spans="1:5">
      <c r="B6" s="26" t="s">
        <v>76</v>
      </c>
      <c r="C6" s="26" t="s">
        <v>77</v>
      </c>
    </row>
    <row r="7" spans="1:5" ht="15.6">
      <c r="A7" s="29" t="s">
        <v>78</v>
      </c>
      <c r="B7" s="31">
        <f ca="1">B3*'Reference Data'!B3</f>
        <v>1400000000</v>
      </c>
      <c r="C7" s="28">
        <f ca="1">(B7*'Reference Data'!$B$7*'Reference Data'!$B$8)/(5*60)</f>
        <v>14000</v>
      </c>
      <c r="E7" s="28"/>
    </row>
    <row r="8" spans="1:5" ht="15.6">
      <c r="A8" s="29" t="s">
        <v>79</v>
      </c>
      <c r="B8" s="31">
        <f ca="1">B3*'Reference Data'!B4</f>
        <v>600000000</v>
      </c>
      <c r="C8" s="28">
        <f ca="1">(B8*'Reference Data'!$B$7*'Reference Data'!$B$8)/(5*60)</f>
        <v>6000</v>
      </c>
    </row>
    <row r="9" spans="1:5" ht="15.6">
      <c r="A9" s="29" t="s">
        <v>143</v>
      </c>
      <c r="B9" s="54" t="s">
        <v>15</v>
      </c>
      <c r="C9" s="28">
        <f ca="1">'Reference Data'!B12</f>
        <v>3500</v>
      </c>
    </row>
    <row r="10" spans="1:5" ht="15.6">
      <c r="A10" s="29" t="s">
        <v>144</v>
      </c>
      <c r="B10" s="32">
        <f ca="1">'Reference Data'!B19</f>
        <v>13685760000000</v>
      </c>
      <c r="C10" s="27">
        <f ca="1">B10/(30*24*60*60)</f>
        <v>5280000</v>
      </c>
    </row>
    <row r="11" spans="1:5" ht="15.6">
      <c r="A11" s="29"/>
      <c r="B11" s="34"/>
    </row>
    <row r="12" spans="1:5" ht="15.6">
      <c r="A12" s="29" t="s">
        <v>80</v>
      </c>
      <c r="B12" s="31">
        <f ca="1">B4*'Reference Data'!B3</f>
        <v>147840</v>
      </c>
      <c r="C12" s="25">
        <f ca="1">(B12*'Reference Data'!$B$7*'Reference Data'!$B$8)/(5*60)</f>
        <v>1.4783999999999999</v>
      </c>
    </row>
    <row r="13" spans="1:5" ht="15.6">
      <c r="A13" s="29" t="s">
        <v>81</v>
      </c>
      <c r="B13" s="27">
        <f ca="1">B4*'Reference Data'!B4</f>
        <v>63360</v>
      </c>
      <c r="C13" s="25">
        <f ca="1">(B13*'Reference Data'!$B$7*'Reference Data'!$B$8)/(5*60)</f>
        <v>0.63360000000000005</v>
      </c>
    </row>
    <row r="14" spans="1:5">
      <c r="A14" s="29" t="s">
        <v>145</v>
      </c>
      <c r="B14" s="55" t="s">
        <v>15</v>
      </c>
      <c r="C14" s="35">
        <f ca="1">B4/B3*'Reference Data'!B12</f>
        <v>0.36960000000000004</v>
      </c>
    </row>
    <row r="15" spans="1:5" ht="15.6">
      <c r="A15" s="29" t="s">
        <v>82</v>
      </c>
      <c r="B15" s="28">
        <f ca="1">B4*'Reference Data'!B5</f>
        <v>45750144</v>
      </c>
      <c r="C15" s="33">
        <f ca="1">(B15*'Reference Data'!B9*'Reference Data'!B10)/(5*60)</f>
        <v>24.400076800000001</v>
      </c>
    </row>
    <row r="16" spans="1:5">
      <c r="A16" s="29" t="s">
        <v>83</v>
      </c>
      <c r="B16" s="28">
        <f>B15*10</f>
        <v>457501440</v>
      </c>
      <c r="C16" s="35">
        <f>C15*10</f>
        <v>244.00076799999999</v>
      </c>
    </row>
    <row r="18" spans="1:3">
      <c r="A18" s="29" t="s">
        <v>84</v>
      </c>
      <c r="B18" s="57">
        <f>B12/B7</f>
        <v>1.0560000000000001E-4</v>
      </c>
      <c r="C18" s="36" t="s">
        <v>85</v>
      </c>
    </row>
    <row r="19" spans="1:3">
      <c r="A19" s="29" t="s">
        <v>86</v>
      </c>
      <c r="B19" s="57">
        <f>B13/B8</f>
        <v>1.0560000000000001E-4</v>
      </c>
      <c r="C19" s="36" t="s">
        <v>85</v>
      </c>
    </row>
    <row r="20" spans="1:3">
      <c r="A20" s="29" t="s">
        <v>146</v>
      </c>
      <c r="B20" s="57">
        <f>C14/C9</f>
        <v>1.0560000000000001E-4</v>
      </c>
      <c r="C20" s="36" t="s">
        <v>85</v>
      </c>
    </row>
    <row r="21" spans="1:3" ht="15.6">
      <c r="A21" s="29" t="s">
        <v>87</v>
      </c>
      <c r="B21" s="58">
        <f>B15/B10</f>
        <v>3.3429012345679011E-6</v>
      </c>
    </row>
    <row r="22" spans="1:3">
      <c r="A22" s="29" t="s">
        <v>88</v>
      </c>
      <c r="B22" s="57">
        <f>B16/B10</f>
        <v>3.3429012345679012E-5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ColWidth="9" defaultRowHeight="15.6"/>
  <cols>
    <col min="1" max="1" width="41.5" style="25" bestFit="1" customWidth="1"/>
    <col min="2" max="2" width="11.09765625" style="25" bestFit="1" customWidth="1"/>
    <col min="3" max="3" width="5.19921875" style="38" bestFit="1" customWidth="1"/>
    <col min="4" max="4" width="10.3984375" style="38" bestFit="1" customWidth="1"/>
    <col min="5" max="5" width="12.09765625" style="25" bestFit="1" customWidth="1"/>
    <col min="6" max="16384" width="9" style="25"/>
  </cols>
  <sheetData>
    <row r="1" spans="1:5" ht="14.4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 ca="1">'Reference Data'!B15</f>
        <v>50000000</v>
      </c>
    </row>
    <row r="4" spans="1:5">
      <c r="A4" s="29" t="s">
        <v>75</v>
      </c>
      <c r="B4" s="30">
        <f ca="1">MAX('Transaction Details'!B3:AL3)</f>
        <v>2112</v>
      </c>
    </row>
    <row r="5" spans="1:5">
      <c r="A5" s="26" t="s">
        <v>91</v>
      </c>
      <c r="B5" s="56">
        <f>E53/D53</f>
        <v>4.2240000000000009E-5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28.8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 ca="1">C10*'Reference Data'!$B$17*B10</f>
        <v>72</v>
      </c>
      <c r="E10" s="46">
        <f>D10*($B$4/$B$3)</f>
        <v>3.0412800000000004E-3</v>
      </c>
    </row>
    <row r="11" spans="1:5">
      <c r="A11" s="43" t="s">
        <v>100</v>
      </c>
      <c r="B11" s="43">
        <v>1</v>
      </c>
      <c r="C11" s="44">
        <v>0.5</v>
      </c>
      <c r="D11" s="45">
        <f ca="1">C11*'Reference Data'!$B$17*B11</f>
        <v>120</v>
      </c>
      <c r="E11" s="46">
        <f t="shared" ref="E11:E51" si="0">D11*($B$4/$B$3)</f>
        <v>5.0688E-3</v>
      </c>
    </row>
    <row r="12" spans="1:5">
      <c r="A12" s="43" t="s">
        <v>101</v>
      </c>
      <c r="B12" s="43">
        <v>1</v>
      </c>
      <c r="C12" s="44">
        <v>0.7</v>
      </c>
      <c r="D12" s="45">
        <f ca="1">C12*'Reference Data'!$B$17*B12</f>
        <v>168</v>
      </c>
      <c r="E12" s="46">
        <f t="shared" si="0"/>
        <v>7.0963200000000006E-3</v>
      </c>
    </row>
    <row r="13" spans="1:5">
      <c r="A13" s="43" t="s">
        <v>102</v>
      </c>
      <c r="B13" s="43">
        <v>1</v>
      </c>
      <c r="C13" s="44">
        <v>0.5</v>
      </c>
      <c r="D13" s="45">
        <f ca="1">C13*'Reference Data'!$B$17*B13</f>
        <v>120</v>
      </c>
      <c r="E13" s="46">
        <f t="shared" si="0"/>
        <v>5.0688E-3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 ca="1">C15*'Reference Data'!$B$17*B15</f>
        <v>240</v>
      </c>
      <c r="E15" s="46">
        <f t="shared" si="0"/>
        <v>1.01376E-2</v>
      </c>
    </row>
    <row r="16" spans="1:5">
      <c r="A16" s="43" t="s">
        <v>105</v>
      </c>
      <c r="B16" s="43">
        <v>3</v>
      </c>
      <c r="C16" s="44">
        <v>1</v>
      </c>
      <c r="D16" s="45">
        <f ca="1">C16*'Reference Data'!$B$17*B16</f>
        <v>720</v>
      </c>
      <c r="E16" s="46">
        <f t="shared" si="0"/>
        <v>3.04128E-2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 ca="1">C18*'Reference Data'!$B$17*B18</f>
        <v>240</v>
      </c>
      <c r="E18" s="46">
        <f t="shared" si="0"/>
        <v>1.01376E-2</v>
      </c>
    </row>
    <row r="19" spans="1:5">
      <c r="A19" s="43" t="s">
        <v>108</v>
      </c>
      <c r="B19" s="43">
        <v>1</v>
      </c>
      <c r="C19" s="44">
        <v>1</v>
      </c>
      <c r="D19" s="45">
        <f ca="1">C19*'Reference Data'!$B$17*B19</f>
        <v>240</v>
      </c>
      <c r="E19" s="46">
        <f t="shared" si="0"/>
        <v>1.01376E-2</v>
      </c>
    </row>
    <row r="20" spans="1:5">
      <c r="A20" s="43" t="s">
        <v>109</v>
      </c>
      <c r="B20" s="43">
        <v>2</v>
      </c>
      <c r="C20" s="44">
        <v>1</v>
      </c>
      <c r="D20" s="45">
        <f ca="1">C20*'Reference Data'!$B$17*B20</f>
        <v>480</v>
      </c>
      <c r="E20" s="46">
        <f t="shared" si="0"/>
        <v>2.02752E-2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 ca="1">C22*'Reference Data'!$B$17*B22</f>
        <v>60</v>
      </c>
      <c r="E22" s="46">
        <f t="shared" si="0"/>
        <v>2.5344E-3</v>
      </c>
    </row>
    <row r="23" spans="1:5">
      <c r="A23" s="43" t="s">
        <v>112</v>
      </c>
      <c r="B23" s="43">
        <v>1</v>
      </c>
      <c r="C23" s="44">
        <v>0.5</v>
      </c>
      <c r="D23" s="45">
        <f ca="1">C23*'Reference Data'!$B$17*B23</f>
        <v>120</v>
      </c>
      <c r="E23" s="46">
        <f t="shared" si="0"/>
        <v>5.0688E-3</v>
      </c>
    </row>
    <row r="24" spans="1:5">
      <c r="A24" s="43" t="s">
        <v>113</v>
      </c>
      <c r="B24" s="43">
        <v>1</v>
      </c>
      <c r="C24" s="44">
        <v>0.5</v>
      </c>
      <c r="D24" s="45">
        <f ca="1">C24*'Reference Data'!$B$17*B24</f>
        <v>120</v>
      </c>
      <c r="E24" s="46">
        <f t="shared" si="0"/>
        <v>5.0688E-3</v>
      </c>
    </row>
    <row r="25" spans="1:5">
      <c r="A25" s="43" t="s">
        <v>114</v>
      </c>
      <c r="B25" s="43">
        <v>4</v>
      </c>
      <c r="C25" s="44">
        <v>1</v>
      </c>
      <c r="D25" s="45">
        <f ca="1">C25*'Reference Data'!$B$17*B25</f>
        <v>960</v>
      </c>
      <c r="E25" s="46">
        <f t="shared" si="0"/>
        <v>4.05504E-2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 ca="1">C27*'Reference Data'!$B$17*B27</f>
        <v>240</v>
      </c>
      <c r="E27" s="46">
        <f t="shared" si="0"/>
        <v>1.01376E-2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 ca="1">C29*'Reference Data'!$B$17*B29</f>
        <v>240</v>
      </c>
      <c r="E29" s="46">
        <f t="shared" si="0"/>
        <v>1.01376E-2</v>
      </c>
    </row>
    <row r="30" spans="1:5">
      <c r="A30" s="43" t="s">
        <v>119</v>
      </c>
      <c r="B30" s="43">
        <v>8</v>
      </c>
      <c r="C30" s="44">
        <v>1</v>
      </c>
      <c r="D30" s="45">
        <f ca="1">C30*'Reference Data'!$B$17*B30</f>
        <v>1920</v>
      </c>
      <c r="E30" s="46">
        <f t="shared" si="0"/>
        <v>8.1100800000000001E-2</v>
      </c>
    </row>
    <row r="31" spans="1:5">
      <c r="A31" s="43" t="s">
        <v>120</v>
      </c>
      <c r="B31" s="43">
        <v>1</v>
      </c>
      <c r="C31" s="44">
        <v>1</v>
      </c>
      <c r="D31" s="45">
        <f ca="1">C31*'Reference Data'!$B$17*B31</f>
        <v>240</v>
      </c>
      <c r="E31" s="46">
        <f t="shared" si="0"/>
        <v>1.01376E-2</v>
      </c>
    </row>
    <row r="32" spans="1:5">
      <c r="A32" s="43" t="s">
        <v>121</v>
      </c>
      <c r="B32" s="43">
        <v>4</v>
      </c>
      <c r="C32" s="44">
        <v>1</v>
      </c>
      <c r="D32" s="45">
        <f ca="1">C32*'Reference Data'!$B$17*B32</f>
        <v>960</v>
      </c>
      <c r="E32" s="46">
        <f t="shared" si="0"/>
        <v>4.05504E-2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 ca="1">C34*'Reference Data'!$B$17*B34</f>
        <v>240</v>
      </c>
      <c r="E34" s="46">
        <f t="shared" si="0"/>
        <v>1.01376E-2</v>
      </c>
    </row>
    <row r="35" spans="1:5">
      <c r="A35" s="43" t="s">
        <v>124</v>
      </c>
      <c r="B35" s="43">
        <v>2</v>
      </c>
      <c r="C35" s="44">
        <v>1</v>
      </c>
      <c r="D35" s="45">
        <f ca="1">C35*'Reference Data'!$B$17*B35</f>
        <v>480</v>
      </c>
      <c r="E35" s="46">
        <f t="shared" si="0"/>
        <v>2.02752E-2</v>
      </c>
    </row>
    <row r="36" spans="1:5">
      <c r="A36" s="43" t="s">
        <v>125</v>
      </c>
      <c r="B36" s="43">
        <v>2</v>
      </c>
      <c r="C36" s="44">
        <v>1</v>
      </c>
      <c r="D36" s="45">
        <f ca="1">C36*'Reference Data'!$B$17*B36</f>
        <v>480</v>
      </c>
      <c r="E36" s="46">
        <f t="shared" si="0"/>
        <v>2.02752E-2</v>
      </c>
    </row>
    <row r="37" spans="1:5">
      <c r="A37" s="43" t="s">
        <v>126</v>
      </c>
      <c r="B37" s="43">
        <v>2</v>
      </c>
      <c r="C37" s="44">
        <v>1</v>
      </c>
      <c r="D37" s="45">
        <f ca="1">C37*'Reference Data'!$B$17*B37</f>
        <v>480</v>
      </c>
      <c r="E37" s="46">
        <f t="shared" si="0"/>
        <v>2.02752E-2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 ca="1">C39*'Reference Data'!$B$17*B39</f>
        <v>240</v>
      </c>
      <c r="E39" s="46">
        <f t="shared" si="0"/>
        <v>1.01376E-2</v>
      </c>
    </row>
    <row r="40" spans="1:5">
      <c r="A40" s="43" t="s">
        <v>124</v>
      </c>
      <c r="B40" s="43">
        <v>2</v>
      </c>
      <c r="C40" s="44">
        <v>1</v>
      </c>
      <c r="D40" s="45">
        <f ca="1">C40*'Reference Data'!$B$17*B40</f>
        <v>480</v>
      </c>
      <c r="E40" s="46">
        <f t="shared" si="0"/>
        <v>2.02752E-2</v>
      </c>
    </row>
    <row r="41" spans="1:5">
      <c r="A41" s="43" t="s">
        <v>125</v>
      </c>
      <c r="B41" s="43">
        <v>1</v>
      </c>
      <c r="C41" s="44">
        <v>1</v>
      </c>
      <c r="D41" s="45">
        <f ca="1">C41*'Reference Data'!$B$17*B41</f>
        <v>240</v>
      </c>
      <c r="E41" s="46">
        <f t="shared" si="0"/>
        <v>1.01376E-2</v>
      </c>
    </row>
    <row r="42" spans="1:5">
      <c r="A42" s="43" t="s">
        <v>126</v>
      </c>
      <c r="B42" s="43">
        <v>1</v>
      </c>
      <c r="C42" s="44">
        <v>1</v>
      </c>
      <c r="D42" s="45">
        <f ca="1">C42*'Reference Data'!$B$17*B42</f>
        <v>240</v>
      </c>
      <c r="E42" s="46">
        <f t="shared" si="0"/>
        <v>1.01376E-2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 ca="1">C44*'Reference Data'!$B$17*B44</f>
        <v>120</v>
      </c>
      <c r="E44" s="46">
        <f t="shared" si="0"/>
        <v>5.0688E-3</v>
      </c>
    </row>
    <row r="45" spans="1:5">
      <c r="A45" s="43" t="s">
        <v>131</v>
      </c>
      <c r="B45" s="43">
        <v>2</v>
      </c>
      <c r="C45" s="44">
        <v>0.5</v>
      </c>
      <c r="D45" s="45">
        <f ca="1">C45*'Reference Data'!$B$17*B45</f>
        <v>240</v>
      </c>
      <c r="E45" s="46">
        <f t="shared" si="0"/>
        <v>1.01376E-2</v>
      </c>
    </row>
    <row r="46" spans="1:5">
      <c r="A46" s="43" t="s">
        <v>132</v>
      </c>
      <c r="B46" s="43">
        <v>6</v>
      </c>
      <c r="C46" s="44">
        <v>0.5</v>
      </c>
      <c r="D46" s="45">
        <f ca="1">C46*'Reference Data'!$B$17*B46</f>
        <v>720</v>
      </c>
      <c r="E46" s="46">
        <f t="shared" si="0"/>
        <v>3.04128E-2</v>
      </c>
    </row>
    <row r="47" spans="1:5">
      <c r="A47" s="43" t="s">
        <v>133</v>
      </c>
      <c r="B47" s="43">
        <v>2</v>
      </c>
      <c r="C47" s="44">
        <v>0.5</v>
      </c>
      <c r="D47" s="45">
        <f ca="1">C47*'Reference Data'!$B$17*B47</f>
        <v>240</v>
      </c>
      <c r="E47" s="46">
        <f t="shared" si="0"/>
        <v>1.01376E-2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 ca="1">C49*'Reference Data'!$B$17*B49</f>
        <v>240</v>
      </c>
      <c r="E49" s="46">
        <f t="shared" si="0"/>
        <v>1.01376E-2</v>
      </c>
    </row>
    <row r="50" spans="1:5">
      <c r="A50" s="43" t="s">
        <v>136</v>
      </c>
      <c r="B50" s="43">
        <v>1</v>
      </c>
      <c r="C50" s="44">
        <v>1</v>
      </c>
      <c r="D50" s="45">
        <f ca="1">C50*'Reference Data'!$B$17*B50</f>
        <v>240</v>
      </c>
      <c r="E50" s="46">
        <f t="shared" si="0"/>
        <v>1.01376E-2</v>
      </c>
    </row>
    <row r="51" spans="1:5">
      <c r="A51" s="43" t="s">
        <v>137</v>
      </c>
      <c r="B51" s="43">
        <v>4</v>
      </c>
      <c r="C51" s="44">
        <v>1</v>
      </c>
      <c r="D51" s="45">
        <f ca="1">C51*'Reference Data'!$B$17*B51</f>
        <v>960</v>
      </c>
      <c r="E51" s="46">
        <f t="shared" si="0"/>
        <v>4.05504E-2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0.54489600000000016</v>
      </c>
    </row>
  </sheetData>
  <mergeCells count="4">
    <mergeCell ref="A1:E1"/>
    <mergeCell ref="A7:A8"/>
    <mergeCell ref="B7:B8"/>
    <mergeCell ref="C7:D7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6"/>
  <cols>
    <col min="1" max="1" width="3.09765625" bestFit="1" customWidth="1"/>
    <col min="2" max="2" width="21.59765625" bestFit="1" customWidth="1"/>
    <col min="3" max="3" width="12.09765625" bestFit="1" customWidth="1"/>
    <col min="4" max="4" width="13.69921875" bestFit="1" customWidth="1"/>
    <col min="5" max="5" width="14.69921875" bestFit="1" customWidth="1"/>
    <col min="6" max="8" width="12.5" bestFit="1" customWidth="1"/>
    <col min="9" max="41" width="14.097656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 ca="1">'Client Predictions &amp; Input'!B3</f>
        <v>50</v>
      </c>
      <c r="D4" s="8">
        <f ca="1">'Client Predictions &amp; Input'!C3</f>
        <v>0</v>
      </c>
      <c r="E4" s="3">
        <f ca="1">ROUNDUP(((('Client Predictions &amp; Input'!$B$29-'Client Predictions &amp; Input'!$B$30)*E$28)+'Client Predictions &amp; Input'!$B$30)*'Client Predictions &amp; Input'!B16,0)</f>
        <v>0</v>
      </c>
      <c r="F4" s="3">
        <f ca="1">ROUNDUP(('Client Predictions &amp; Input'!$B$29-'Client Predictions &amp; Input'!$B$30)*F$28*'Client Predictions &amp; Input'!$B16,0)</f>
        <v>0</v>
      </c>
      <c r="G4" s="3">
        <f ca="1">ROUNDUP(('Client Predictions &amp; Input'!$B$29-'Client Predictions &amp; Input'!$B$30)*G$28*'Client Predictions &amp; Input'!$B16,0)</f>
        <v>0</v>
      </c>
      <c r="H4" s="3">
        <f ca="1">ROUNDUP(('Client Predictions &amp; Input'!$B$29-'Client Predictions &amp; Input'!$B$30)*H$28*'Client Predictions &amp; Input'!$B16,0)</f>
        <v>0</v>
      </c>
      <c r="I4" s="3">
        <f ca="1">ROUNDUP(('Client Predictions &amp; Input'!$B$29-'Client Predictions &amp; Input'!$B$30)*I$28*'Client Predictions &amp; Input'!$B16,0)</f>
        <v>0</v>
      </c>
      <c r="J4" s="3">
        <f ca="1">ROUNDUP(('Client Predictions &amp; Input'!$B$29-'Client Predictions &amp; Input'!$B$30)*J$28*'Client Predictions &amp; Input'!$B16,0)</f>
        <v>0</v>
      </c>
      <c r="K4" s="3">
        <f ca="1">ROUNDUP(('Client Predictions &amp; Input'!$B$29-'Client Predictions &amp; Input'!$B$30)*K$28*'Client Predictions &amp; Input'!$B16,0)</f>
        <v>0</v>
      </c>
      <c r="L4" s="3">
        <f ca="1">ROUNDUP(('Client Predictions &amp; Input'!$B$29-'Client Predictions &amp; Input'!$B$30)*L$28*'Client Predictions &amp; Input'!$B16,0)</f>
        <v>0</v>
      </c>
      <c r="M4" s="3">
        <f ca="1">ROUNDUP(('Client Predictions &amp; Input'!$B$29-'Client Predictions &amp; Input'!$B$30)*M$28*'Client Predictions &amp; Input'!$B16,0)</f>
        <v>0</v>
      </c>
      <c r="N4" s="3">
        <f ca="1">ROUNDUP(('Client Predictions &amp; Input'!$B$29-'Client Predictions &amp; Input'!$B$30)*N$28*'Client Predictions &amp; Input'!$B16,0)</f>
        <v>0</v>
      </c>
      <c r="O4" s="3">
        <f ca="1">ROUNDUP(('Client Predictions &amp; Input'!$B$29-'Client Predictions &amp; Input'!$B$30)*O$28*'Client Predictions &amp; Input'!$B16,0)</f>
        <v>0</v>
      </c>
      <c r="P4" s="3">
        <f ca="1">ROUNDUP(('Client Predictions &amp; Input'!$B$29-'Client Predictions &amp; Input'!$B$30)*P$28*'Client Predictions &amp; Input'!$B16,0)</f>
        <v>0</v>
      </c>
      <c r="Q4">
        <f ca="1">ROUNDUP((($P$30*('Client Predictions &amp; Input'!$B$31)+SUM($Q$26:$AB$26))*Q$28)*'Client Predictions &amp; Input'!$B16,0)</f>
        <v>0</v>
      </c>
      <c r="R4">
        <f ca="1">ROUNDUP((($P$30*('Client Predictions &amp; Input'!$B$31)+SUM($Q$26:$AB$26))*R$28)*'Client Predictions &amp; Input'!$B16,0)</f>
        <v>0</v>
      </c>
      <c r="S4">
        <f ca="1">ROUNDUP((($P$30*('Client Predictions &amp; Input'!$B$31)+SUM($Q$26:$AB$26))*S$28)*'Client Predictions &amp; Input'!$B16,0)</f>
        <v>0</v>
      </c>
      <c r="T4">
        <f ca="1">ROUNDUP((($P$30*('Client Predictions &amp; Input'!$B$31)+SUM($Q$26:$AB$26))*T$28)*'Client Predictions &amp; Input'!$B16,0)</f>
        <v>0</v>
      </c>
      <c r="U4">
        <f ca="1">ROUNDUP((($P$30*('Client Predictions &amp; Input'!$B$31)+SUM($Q$26:$AB$26))*U$28)*'Client Predictions &amp; Input'!$B16,0)</f>
        <v>0</v>
      </c>
      <c r="V4">
        <f ca="1">ROUNDUP((($P$30*('Client Predictions &amp; Input'!$B$31)+SUM($Q$26:$AB$26))*V$28)*'Client Predictions &amp; Input'!$B16,0)</f>
        <v>0</v>
      </c>
      <c r="W4">
        <f ca="1">ROUNDUP((($P$30*('Client Predictions &amp; Input'!$B$31)+SUM($Q$26:$AB$26))*W$28)*'Client Predictions &amp; Input'!$B16,0)</f>
        <v>0</v>
      </c>
      <c r="X4">
        <f ca="1">ROUNDUP((($P$30*('Client Predictions &amp; Input'!$B$31)+SUM($Q$26:$AB$26))*X$28)*'Client Predictions &amp; Input'!$B16,0)</f>
        <v>0</v>
      </c>
      <c r="Y4">
        <f ca="1">ROUNDUP((($P$30*('Client Predictions &amp; Input'!$B$31)+SUM($Q$26:$AB$26))*Y$28)*'Client Predictions &amp; Input'!$B16,0)</f>
        <v>0</v>
      </c>
      <c r="Z4">
        <f ca="1">ROUNDUP((($P$30*('Client Predictions &amp; Input'!$B$31)+SUM($Q$26:$AB$26))*Z$28)*'Client Predictions &amp; Input'!$B16,0)</f>
        <v>0</v>
      </c>
      <c r="AA4">
        <f ca="1">ROUNDUP((($P$30*('Client Predictions &amp; Input'!$B$31)+SUM($Q$26:$AB$26))*AA$28)*'Client Predictions &amp; Input'!$B16,0)</f>
        <v>0</v>
      </c>
      <c r="AB4">
        <f ca="1">ROUNDUP((($P$30*('Client Predictions &amp; Input'!$B$31)+SUM($Q$26:$AB$26))*AB$28)*'Client Predictions &amp; Input'!$B16,0)</f>
        <v>0</v>
      </c>
      <c r="AC4">
        <f ca="1">ROUNDUP((($AB$30*('Client Predictions &amp; Input'!$B$32)+SUM($AC$26:$AN$26))*AC$28)*'Client Predictions &amp; Input'!$B16,0)</f>
        <v>0</v>
      </c>
      <c r="AD4">
        <f ca="1">ROUNDUP((($AB$30*('Client Predictions &amp; Input'!$B$32)+SUM($AC$26:$AN$26))*AD$28)*'Client Predictions &amp; Input'!$B16,0)</f>
        <v>0</v>
      </c>
      <c r="AE4">
        <f ca="1">ROUNDUP((($AB$30*('Client Predictions &amp; Input'!$B$32)+SUM($AC$26:$AN$26))*AE$28)*'Client Predictions &amp; Input'!$B16,0)</f>
        <v>0</v>
      </c>
      <c r="AF4">
        <f ca="1">ROUNDUP((($AB$30*('Client Predictions &amp; Input'!$B$32)+SUM($AC$26:$AN$26))*AF$28)*'Client Predictions &amp; Input'!$B16,0)</f>
        <v>0</v>
      </c>
      <c r="AG4">
        <f ca="1">ROUNDUP((($AB$30*('Client Predictions &amp; Input'!$B$32)+SUM($AC$26:$AN$26))*AG$28)*'Client Predictions &amp; Input'!$B16,0)</f>
        <v>0</v>
      </c>
      <c r="AH4">
        <f ca="1">ROUNDUP((($AB$30*('Client Predictions &amp; Input'!$B$32)+SUM($AC$26:$AN$26))*AH$28)*'Client Predictions &amp; Input'!$B16,0)</f>
        <v>0</v>
      </c>
      <c r="AI4">
        <f ca="1">ROUNDUP((($AB$30*('Client Predictions &amp; Input'!$B$32)+SUM($AC$26:$AN$26))*AI$28)*'Client Predictions &amp; Input'!$B16,0)</f>
        <v>0</v>
      </c>
      <c r="AJ4">
        <f ca="1">ROUNDUP((($AB$30*('Client Predictions &amp; Input'!$B$32)+SUM($AC$26:$AN$26))*AJ$28)*'Client Predictions &amp; Input'!$B16,0)</f>
        <v>0</v>
      </c>
      <c r="AK4">
        <f ca="1">ROUNDUP((($AB$30*('Client Predictions &amp; Input'!$B$32)+SUM($AC$26:$AN$26))*AK$28)*'Client Predictions &amp; Input'!$B16,0)</f>
        <v>0</v>
      </c>
      <c r="AL4">
        <f ca="1">ROUNDUP((($AB$30*('Client Predictions &amp; Input'!$B$32)+SUM($AC$26:$AN$26))*AL$28)*'Client Predictions &amp; Input'!$B16,0)</f>
        <v>0</v>
      </c>
      <c r="AM4">
        <f ca="1">ROUNDUP((($AB$30*('Client Predictions &amp; Input'!$B$32)+SUM($AC$26:$AN$26))*AM$28)*'Client Predictions &amp; Input'!$B16,0)</f>
        <v>0</v>
      </c>
      <c r="AN4">
        <f ca="1">ROUNDUP((($AB$30*('Client Predictions &amp; Input'!$B$32)+SUM($AC$26:$AN$26))*AN$28)*'Client Predictions &amp; Input'!$B16,0)</f>
        <v>0</v>
      </c>
    </row>
    <row r="5" spans="1:40">
      <c r="A5">
        <v>2</v>
      </c>
      <c r="B5" t="s">
        <v>13</v>
      </c>
      <c r="C5" s="8">
        <f ca="1">'Client Predictions &amp; Input'!B4</f>
        <v>50</v>
      </c>
      <c r="D5" s="8">
        <f ca="1">'Client Predictions &amp; Input'!C4</f>
        <v>100</v>
      </c>
      <c r="E5" s="3">
        <f ca="1">ROUNDUP(((('Client Predictions &amp; Input'!$B$29-'Client Predictions &amp; Input'!$B$30)*E$28)+'Client Predictions &amp; Input'!$B$30)*'Client Predictions &amp; Input'!B17,0)</f>
        <v>7</v>
      </c>
      <c r="F5" s="3">
        <f ca="1">ROUNDUP(('Client Predictions &amp; Input'!$B$29-'Client Predictions &amp; Input'!$B$30)*F$28*'Client Predictions &amp; Input'!$B17,0)</f>
        <v>3</v>
      </c>
      <c r="G5" s="3">
        <f ca="1">ROUNDUP(('Client Predictions &amp; Input'!$B$29-'Client Predictions &amp; Input'!$B$30)*G$28*'Client Predictions &amp; Input'!$B17,0)</f>
        <v>3</v>
      </c>
      <c r="H5" s="3">
        <f ca="1">ROUNDUP(('Client Predictions &amp; Input'!$B$29-'Client Predictions &amp; Input'!$B$30)*H$28*'Client Predictions &amp; Input'!$B17,0)</f>
        <v>3</v>
      </c>
      <c r="I5" s="3">
        <f ca="1">ROUNDUP(('Client Predictions &amp; Input'!$B$29-'Client Predictions &amp; Input'!$B$30)*I$28*'Client Predictions &amp; Input'!$B17,0)</f>
        <v>3</v>
      </c>
      <c r="J5" s="3">
        <f ca="1">ROUNDUP(('Client Predictions &amp; Input'!$B$29-'Client Predictions &amp; Input'!$B$30)*J$28*'Client Predictions &amp; Input'!$B17,0)</f>
        <v>3</v>
      </c>
      <c r="K5" s="3">
        <f ca="1">ROUNDUP(('Client Predictions &amp; Input'!$B$29-'Client Predictions &amp; Input'!$B$30)*K$28*'Client Predictions &amp; Input'!$B17,0)</f>
        <v>3</v>
      </c>
      <c r="L5" s="3">
        <f ca="1">ROUNDUP(('Client Predictions &amp; Input'!$B$29-'Client Predictions &amp; Input'!$B$30)*L$28*'Client Predictions &amp; Input'!$B17,0)</f>
        <v>3</v>
      </c>
      <c r="M5" s="3">
        <f ca="1">ROUNDUP(('Client Predictions &amp; Input'!$B$29-'Client Predictions &amp; Input'!$B$30)*M$28*'Client Predictions &amp; Input'!$B17,0)</f>
        <v>3</v>
      </c>
      <c r="N5" s="3">
        <f ca="1">ROUNDUP(('Client Predictions &amp; Input'!$B$29-'Client Predictions &amp; Input'!$B$30)*N$28*'Client Predictions &amp; Input'!$B17,0)</f>
        <v>3</v>
      </c>
      <c r="O5" s="3">
        <f ca="1">ROUNDUP(('Client Predictions &amp; Input'!$B$29-'Client Predictions &amp; Input'!$B$30)*O$28*'Client Predictions &amp; Input'!$B17,0)</f>
        <v>3</v>
      </c>
      <c r="P5" s="3">
        <f ca="1">ROUNDUP(('Client Predictions &amp; Input'!$B$29-'Client Predictions &amp; Input'!$B$30)*P$28*'Client Predictions &amp; Input'!$B17,0)</f>
        <v>2</v>
      </c>
      <c r="Q5">
        <f ca="1">ROUNDUP((($P$30*('Client Predictions &amp; Input'!$B$31)+SUM($Q$26:$AB$26))*Q$28)*'Client Predictions &amp; Input'!$B17,0)</f>
        <v>12</v>
      </c>
      <c r="R5">
        <f ca="1">ROUNDUP((($P$30*('Client Predictions &amp; Input'!$B$31)+SUM($Q$26:$AB$26))*R$28)*'Client Predictions &amp; Input'!$B17,0)</f>
        <v>14</v>
      </c>
      <c r="S5">
        <f ca="1">ROUNDUP((($P$30*('Client Predictions &amp; Input'!$B$31)+SUM($Q$26:$AB$26))*S$28)*'Client Predictions &amp; Input'!$B17,0)</f>
        <v>17</v>
      </c>
      <c r="T5">
        <f ca="1">ROUNDUP((($P$30*('Client Predictions &amp; Input'!$B$31)+SUM($Q$26:$AB$26))*T$28)*'Client Predictions &amp; Input'!$B17,0)</f>
        <v>15</v>
      </c>
      <c r="U5">
        <f ca="1">ROUNDUP((($P$30*('Client Predictions &amp; Input'!$B$31)+SUM($Q$26:$AB$26))*U$28)*'Client Predictions &amp; Input'!$B17,0)</f>
        <v>17</v>
      </c>
      <c r="V5">
        <f ca="1">ROUNDUP((($P$30*('Client Predictions &amp; Input'!$B$31)+SUM($Q$26:$AB$26))*V$28)*'Client Predictions &amp; Input'!$B17,0)</f>
        <v>17</v>
      </c>
      <c r="W5">
        <f ca="1">ROUNDUP((($P$30*('Client Predictions &amp; Input'!$B$31)+SUM($Q$26:$AB$26))*W$28)*'Client Predictions &amp; Input'!$B17,0)</f>
        <v>15</v>
      </c>
      <c r="X5">
        <f ca="1">ROUNDUP((($P$30*('Client Predictions &amp; Input'!$B$31)+SUM($Q$26:$AB$26))*X$28)*'Client Predictions &amp; Input'!$B17,0)</f>
        <v>14</v>
      </c>
      <c r="Y5">
        <f ca="1">ROUNDUP((($P$30*('Client Predictions &amp; Input'!$B$31)+SUM($Q$26:$AB$26))*Y$28)*'Client Predictions &amp; Input'!$B17,0)</f>
        <v>14</v>
      </c>
      <c r="Z5">
        <f ca="1">ROUNDUP((($P$30*('Client Predictions &amp; Input'!$B$31)+SUM($Q$26:$AB$26))*Z$28)*'Client Predictions &amp; Input'!$B17,0)</f>
        <v>14</v>
      </c>
      <c r="AA5">
        <f ca="1">ROUNDUP((($P$30*('Client Predictions &amp; Input'!$B$31)+SUM($Q$26:$AB$26))*AA$28)*'Client Predictions &amp; Input'!$B17,0)</f>
        <v>14</v>
      </c>
      <c r="AB5">
        <f ca="1">ROUNDUP((($P$30*('Client Predictions &amp; Input'!$B$31)+SUM($Q$26:$AB$26))*AB$28)*'Client Predictions &amp; Input'!$B17,0)</f>
        <v>11</v>
      </c>
      <c r="AC5">
        <f ca="1">ROUNDUP((($AB$30*('Client Predictions &amp; Input'!$B$32)+SUM($AC$26:$AN$26))*AC$28)*'Client Predictions &amp; Input'!$B17,0)</f>
        <v>21</v>
      </c>
      <c r="AD5">
        <f ca="1">ROUNDUP((($AB$30*('Client Predictions &amp; Input'!$B$32)+SUM($AC$26:$AN$26))*AD$28)*'Client Predictions &amp; Input'!$B17,0)</f>
        <v>24</v>
      </c>
      <c r="AE5">
        <f ca="1">ROUNDUP((($AB$30*('Client Predictions &amp; Input'!$B$32)+SUM($AC$26:$AN$26))*AE$28)*'Client Predictions &amp; Input'!$B17,0)</f>
        <v>29</v>
      </c>
      <c r="AF5">
        <f ca="1">ROUNDUP((($AB$30*('Client Predictions &amp; Input'!$B$32)+SUM($AC$26:$AN$26))*AF$28)*'Client Predictions &amp; Input'!$B17,0)</f>
        <v>25</v>
      </c>
      <c r="AG5">
        <f ca="1">ROUNDUP((($AB$30*('Client Predictions &amp; Input'!$B$32)+SUM($AC$26:$AN$26))*AG$28)*'Client Predictions &amp; Input'!$B17,0)</f>
        <v>30</v>
      </c>
      <c r="AH5">
        <f ca="1">ROUNDUP((($AB$30*('Client Predictions &amp; Input'!$B$32)+SUM($AC$26:$AN$26))*AH$28)*'Client Predictions &amp; Input'!$B17,0)</f>
        <v>29</v>
      </c>
      <c r="AI5">
        <f ca="1">ROUNDUP((($AB$30*('Client Predictions &amp; Input'!$B$32)+SUM($AC$26:$AN$26))*AI$28)*'Client Predictions &amp; Input'!$B17,0)</f>
        <v>25</v>
      </c>
      <c r="AJ5">
        <f ca="1">ROUNDUP((($AB$30*('Client Predictions &amp; Input'!$B$32)+SUM($AC$26:$AN$26))*AJ$28)*'Client Predictions &amp; Input'!$B17,0)</f>
        <v>25</v>
      </c>
      <c r="AK5">
        <f ca="1">ROUNDUP((($AB$30*('Client Predictions &amp; Input'!$B$32)+SUM($AC$26:$AN$26))*AK$28)*'Client Predictions &amp; Input'!$B17,0)</f>
        <v>23</v>
      </c>
      <c r="AL5">
        <f ca="1">ROUNDUP((($AB$30*('Client Predictions &amp; Input'!$B$32)+SUM($AC$26:$AN$26))*AL$28)*'Client Predictions &amp; Input'!$B17,0)</f>
        <v>24</v>
      </c>
      <c r="AM5">
        <f ca="1">ROUNDUP((($AB$30*('Client Predictions &amp; Input'!$B$32)+SUM($AC$26:$AN$26))*AM$28)*'Client Predictions &amp; Input'!$B17,0)</f>
        <v>25</v>
      </c>
      <c r="AN5">
        <f ca="1">ROUNDUP((($AB$30*('Client Predictions &amp; Input'!$B$32)+SUM($AC$26:$AN$26))*AN$28)*'Client Predictions &amp; Input'!$B17,0)</f>
        <v>19</v>
      </c>
    </row>
    <row r="6" spans="1:40">
      <c r="A6">
        <v>3</v>
      </c>
      <c r="B6" t="s">
        <v>13</v>
      </c>
      <c r="C6" s="8">
        <f ca="1">'Client Predictions &amp; Input'!B5</f>
        <v>50</v>
      </c>
      <c r="D6" s="8">
        <f ca="1">'Client Predictions &amp; Input'!C5</f>
        <v>0</v>
      </c>
      <c r="E6" s="3">
        <f ca="1">ROUNDUP(((('Client Predictions &amp; Input'!$B$29-'Client Predictions &amp; Input'!$B$30)*E$28)+'Client Predictions &amp; Input'!$B$30)*'Client Predictions &amp; Input'!B18,0)</f>
        <v>0</v>
      </c>
      <c r="F6" s="3">
        <f ca="1">ROUNDUP(('Client Predictions &amp; Input'!$B$29-'Client Predictions &amp; Input'!$B$30)*F$28*'Client Predictions &amp; Input'!$B18,0)</f>
        <v>0</v>
      </c>
      <c r="G6" s="3">
        <f ca="1">ROUNDUP(('Client Predictions &amp; Input'!$B$29-'Client Predictions &amp; Input'!$B$30)*G$28*'Client Predictions &amp; Input'!$B18,0)</f>
        <v>0</v>
      </c>
      <c r="H6" s="3">
        <f ca="1">ROUNDUP(('Client Predictions &amp; Input'!$B$29-'Client Predictions &amp; Input'!$B$30)*H$28*'Client Predictions &amp; Input'!$B18,0)</f>
        <v>0</v>
      </c>
      <c r="I6" s="3">
        <f ca="1">ROUNDUP(('Client Predictions &amp; Input'!$B$29-'Client Predictions &amp; Input'!$B$30)*I$28*'Client Predictions &amp; Input'!$B18,0)</f>
        <v>0</v>
      </c>
      <c r="J6" s="3">
        <f ca="1">ROUNDUP(('Client Predictions &amp; Input'!$B$29-'Client Predictions &amp; Input'!$B$30)*J$28*'Client Predictions &amp; Input'!$B18,0)</f>
        <v>0</v>
      </c>
      <c r="K6" s="3">
        <f ca="1">ROUNDUP(('Client Predictions &amp; Input'!$B$29-'Client Predictions &amp; Input'!$B$30)*K$28*'Client Predictions &amp; Input'!$B18,0)</f>
        <v>0</v>
      </c>
      <c r="L6" s="3">
        <f ca="1">ROUNDUP(('Client Predictions &amp; Input'!$B$29-'Client Predictions &amp; Input'!$B$30)*L$28*'Client Predictions &amp; Input'!$B18,0)</f>
        <v>0</v>
      </c>
      <c r="M6" s="3">
        <f ca="1">ROUNDUP(('Client Predictions &amp; Input'!$B$29-'Client Predictions &amp; Input'!$B$30)*M$28*'Client Predictions &amp; Input'!$B18,0)</f>
        <v>0</v>
      </c>
      <c r="N6" s="3">
        <f ca="1">ROUNDUP(('Client Predictions &amp; Input'!$B$29-'Client Predictions &amp; Input'!$B$30)*N$28*'Client Predictions &amp; Input'!$B18,0)</f>
        <v>0</v>
      </c>
      <c r="O6" s="3">
        <f ca="1">ROUNDUP(('Client Predictions &amp; Input'!$B$29-'Client Predictions &amp; Input'!$B$30)*O$28*'Client Predictions &amp; Input'!$B18,0)</f>
        <v>0</v>
      </c>
      <c r="P6" s="3">
        <f ca="1">ROUNDUP(('Client Predictions &amp; Input'!$B$29-'Client Predictions &amp; Input'!$B$30)*P$28*'Client Predictions &amp; Input'!$B18,0)</f>
        <v>0</v>
      </c>
      <c r="Q6">
        <f ca="1">ROUNDUP((($P$30*('Client Predictions &amp; Input'!$B$31)+SUM($Q$26:$AB$26))*Q$28)*'Client Predictions &amp; Input'!$B18,0)</f>
        <v>0</v>
      </c>
      <c r="R6">
        <f ca="1">ROUNDUP((($P$30*('Client Predictions &amp; Input'!$B$31)+SUM($Q$26:$AB$26))*R$28)*'Client Predictions &amp; Input'!$B18,0)</f>
        <v>0</v>
      </c>
      <c r="S6">
        <f ca="1">ROUNDUP((($P$30*('Client Predictions &amp; Input'!$B$31)+SUM($Q$26:$AB$26))*S$28)*'Client Predictions &amp; Input'!$B18,0)</f>
        <v>0</v>
      </c>
      <c r="T6">
        <f ca="1">ROUNDUP((($P$30*('Client Predictions &amp; Input'!$B$31)+SUM($Q$26:$AB$26))*T$28)*'Client Predictions &amp; Input'!$B18,0)</f>
        <v>0</v>
      </c>
      <c r="U6">
        <f ca="1">ROUNDUP((($P$30*('Client Predictions &amp; Input'!$B$31)+SUM($Q$26:$AB$26))*U$28)*'Client Predictions &amp; Input'!$B18,0)</f>
        <v>0</v>
      </c>
      <c r="V6">
        <f ca="1">ROUNDUP((($P$30*('Client Predictions &amp; Input'!$B$31)+SUM($Q$26:$AB$26))*V$28)*'Client Predictions &amp; Input'!$B18,0)</f>
        <v>0</v>
      </c>
      <c r="W6">
        <f ca="1">ROUNDUP((($P$30*('Client Predictions &amp; Input'!$B$31)+SUM($Q$26:$AB$26))*W$28)*'Client Predictions &amp; Input'!$B18,0)</f>
        <v>0</v>
      </c>
      <c r="X6">
        <f ca="1">ROUNDUP((($P$30*('Client Predictions &amp; Input'!$B$31)+SUM($Q$26:$AB$26))*X$28)*'Client Predictions &amp; Input'!$B18,0)</f>
        <v>0</v>
      </c>
      <c r="Y6">
        <f ca="1">ROUNDUP((($P$30*('Client Predictions &amp; Input'!$B$31)+SUM($Q$26:$AB$26))*Y$28)*'Client Predictions &amp; Input'!$B18,0)</f>
        <v>0</v>
      </c>
      <c r="Z6">
        <f ca="1">ROUNDUP((($P$30*('Client Predictions &amp; Input'!$B$31)+SUM($Q$26:$AB$26))*Z$28)*'Client Predictions &amp; Input'!$B18,0)</f>
        <v>0</v>
      </c>
      <c r="AA6">
        <f ca="1">ROUNDUP((($P$30*('Client Predictions &amp; Input'!$B$31)+SUM($Q$26:$AB$26))*AA$28)*'Client Predictions &amp; Input'!$B18,0)</f>
        <v>0</v>
      </c>
      <c r="AB6">
        <f ca="1">ROUNDUP((($P$30*('Client Predictions &amp; Input'!$B$31)+SUM($Q$26:$AB$26))*AB$28)*'Client Predictions &amp; Input'!$B18,0)</f>
        <v>0</v>
      </c>
      <c r="AC6">
        <f ca="1">ROUNDUP((($AB$30*('Client Predictions &amp; Input'!$B$32)+SUM($AC$26:$AN$26))*AC$28)*'Client Predictions &amp; Input'!$B18,0)</f>
        <v>0</v>
      </c>
      <c r="AD6">
        <f ca="1">ROUNDUP((($AB$30*('Client Predictions &amp; Input'!$B$32)+SUM($AC$26:$AN$26))*AD$28)*'Client Predictions &amp; Input'!$B18,0)</f>
        <v>0</v>
      </c>
      <c r="AE6">
        <f ca="1">ROUNDUP((($AB$30*('Client Predictions &amp; Input'!$B$32)+SUM($AC$26:$AN$26))*AE$28)*'Client Predictions &amp; Input'!$B18,0)</f>
        <v>0</v>
      </c>
      <c r="AF6">
        <f ca="1">ROUNDUP((($AB$30*('Client Predictions &amp; Input'!$B$32)+SUM($AC$26:$AN$26))*AF$28)*'Client Predictions &amp; Input'!$B18,0)</f>
        <v>0</v>
      </c>
      <c r="AG6">
        <f ca="1">ROUNDUP((($AB$30*('Client Predictions &amp; Input'!$B$32)+SUM($AC$26:$AN$26))*AG$28)*'Client Predictions &amp; Input'!$B18,0)</f>
        <v>0</v>
      </c>
      <c r="AH6">
        <f ca="1">ROUNDUP((($AB$30*('Client Predictions &amp; Input'!$B$32)+SUM($AC$26:$AN$26))*AH$28)*'Client Predictions &amp; Input'!$B18,0)</f>
        <v>0</v>
      </c>
      <c r="AI6">
        <f ca="1">ROUNDUP((($AB$30*('Client Predictions &amp; Input'!$B$32)+SUM($AC$26:$AN$26))*AI$28)*'Client Predictions &amp; Input'!$B18,0)</f>
        <v>0</v>
      </c>
      <c r="AJ6">
        <f ca="1">ROUNDUP((($AB$30*('Client Predictions &amp; Input'!$B$32)+SUM($AC$26:$AN$26))*AJ$28)*'Client Predictions &amp; Input'!$B18,0)</f>
        <v>0</v>
      </c>
      <c r="AK6">
        <f ca="1">ROUNDUP((($AB$30*('Client Predictions &amp; Input'!$B$32)+SUM($AC$26:$AN$26))*AK$28)*'Client Predictions &amp; Input'!$B18,0)</f>
        <v>0</v>
      </c>
      <c r="AL6">
        <f ca="1">ROUNDUP((($AB$30*('Client Predictions &amp; Input'!$B$32)+SUM($AC$26:$AN$26))*AL$28)*'Client Predictions &amp; Input'!$B18,0)</f>
        <v>0</v>
      </c>
      <c r="AM6">
        <f ca="1">ROUNDUP((($AB$30*('Client Predictions &amp; Input'!$B$32)+SUM($AC$26:$AN$26))*AM$28)*'Client Predictions &amp; Input'!$B18,0)</f>
        <v>0</v>
      </c>
      <c r="AN6">
        <f ca="1"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 ca="1">'Client Predictions &amp; Input'!B6</f>
        <v>50</v>
      </c>
      <c r="D7" s="8">
        <f ca="1">'Client Predictions &amp; Input'!C6</f>
        <v>0</v>
      </c>
      <c r="E7" s="3">
        <f ca="1">ROUNDUP(((('Client Predictions &amp; Input'!$B$29-'Client Predictions &amp; Input'!$B$30)*E$28)+'Client Predictions &amp; Input'!$B$30)*'Client Predictions &amp; Input'!B19,0)</f>
        <v>0</v>
      </c>
      <c r="F7" s="3">
        <f ca="1">ROUNDUP(('Client Predictions &amp; Input'!$B$29-'Client Predictions &amp; Input'!$B$30)*F$28*'Client Predictions &amp; Input'!$B19,0)</f>
        <v>0</v>
      </c>
      <c r="G7" s="3">
        <f ca="1">ROUNDUP(('Client Predictions &amp; Input'!$B$29-'Client Predictions &amp; Input'!$B$30)*G$28*'Client Predictions &amp; Input'!$B19,0)</f>
        <v>0</v>
      </c>
      <c r="H7" s="3">
        <f ca="1">ROUNDUP(('Client Predictions &amp; Input'!$B$29-'Client Predictions &amp; Input'!$B$30)*H$28*'Client Predictions &amp; Input'!$B19,0)</f>
        <v>0</v>
      </c>
      <c r="I7" s="3">
        <f ca="1">ROUNDUP(('Client Predictions &amp; Input'!$B$29-'Client Predictions &amp; Input'!$B$30)*I$28*'Client Predictions &amp; Input'!$B19,0)</f>
        <v>0</v>
      </c>
      <c r="J7" s="3">
        <f ca="1">ROUNDUP(('Client Predictions &amp; Input'!$B$29-'Client Predictions &amp; Input'!$B$30)*J$28*'Client Predictions &amp; Input'!$B19,0)</f>
        <v>0</v>
      </c>
      <c r="K7" s="3">
        <f ca="1">ROUNDUP(('Client Predictions &amp; Input'!$B$29-'Client Predictions &amp; Input'!$B$30)*K$28*'Client Predictions &amp; Input'!$B19,0)</f>
        <v>0</v>
      </c>
      <c r="L7" s="3">
        <f ca="1">ROUNDUP(('Client Predictions &amp; Input'!$B$29-'Client Predictions &amp; Input'!$B$30)*L$28*'Client Predictions &amp; Input'!$B19,0)</f>
        <v>0</v>
      </c>
      <c r="M7" s="3">
        <f ca="1">ROUNDUP(('Client Predictions &amp; Input'!$B$29-'Client Predictions &amp; Input'!$B$30)*M$28*'Client Predictions &amp; Input'!$B19,0)</f>
        <v>0</v>
      </c>
      <c r="N7" s="3">
        <f ca="1">ROUNDUP(('Client Predictions &amp; Input'!$B$29-'Client Predictions &amp; Input'!$B$30)*N$28*'Client Predictions &amp; Input'!$B19,0)</f>
        <v>0</v>
      </c>
      <c r="O7" s="3">
        <f ca="1">ROUNDUP(('Client Predictions &amp; Input'!$B$29-'Client Predictions &amp; Input'!$B$30)*O$28*'Client Predictions &amp; Input'!$B19,0)</f>
        <v>0</v>
      </c>
      <c r="P7" s="3">
        <f ca="1">ROUNDUP(('Client Predictions &amp; Input'!$B$29-'Client Predictions &amp; Input'!$B$30)*P$28*'Client Predictions &amp; Input'!$B19,0)</f>
        <v>0</v>
      </c>
      <c r="Q7">
        <f ca="1">ROUNDUP((($P$30*('Client Predictions &amp; Input'!$B$31)+SUM($Q$26:$AB$26))*Q$28)*'Client Predictions &amp; Input'!$B19,0)</f>
        <v>0</v>
      </c>
      <c r="R7">
        <f ca="1">ROUNDUP((($P$30*('Client Predictions &amp; Input'!$B$31)+SUM($Q$26:$AB$26))*R$28)*'Client Predictions &amp; Input'!$B19,0)</f>
        <v>0</v>
      </c>
      <c r="S7">
        <f ca="1">ROUNDUP((($P$30*('Client Predictions &amp; Input'!$B$31)+SUM($Q$26:$AB$26))*S$28)*'Client Predictions &amp; Input'!$B19,0)</f>
        <v>0</v>
      </c>
      <c r="T7">
        <f ca="1">ROUNDUP((($P$30*('Client Predictions &amp; Input'!$B$31)+SUM($Q$26:$AB$26))*T$28)*'Client Predictions &amp; Input'!$B19,0)</f>
        <v>0</v>
      </c>
      <c r="U7">
        <f ca="1">ROUNDUP((($P$30*('Client Predictions &amp; Input'!$B$31)+SUM($Q$26:$AB$26))*U$28)*'Client Predictions &amp; Input'!$B19,0)</f>
        <v>0</v>
      </c>
      <c r="V7">
        <f ca="1">ROUNDUP((($P$30*('Client Predictions &amp; Input'!$B$31)+SUM($Q$26:$AB$26))*V$28)*'Client Predictions &amp; Input'!$B19,0)</f>
        <v>0</v>
      </c>
      <c r="W7">
        <f ca="1">ROUNDUP((($P$30*('Client Predictions &amp; Input'!$B$31)+SUM($Q$26:$AB$26))*W$28)*'Client Predictions &amp; Input'!$B19,0)</f>
        <v>0</v>
      </c>
      <c r="X7">
        <f ca="1">ROUNDUP((($P$30*('Client Predictions &amp; Input'!$B$31)+SUM($Q$26:$AB$26))*X$28)*'Client Predictions &amp; Input'!$B19,0)</f>
        <v>0</v>
      </c>
      <c r="Y7">
        <f ca="1">ROUNDUP((($P$30*('Client Predictions &amp; Input'!$B$31)+SUM($Q$26:$AB$26))*Y$28)*'Client Predictions &amp; Input'!$B19,0)</f>
        <v>0</v>
      </c>
      <c r="Z7">
        <f ca="1">ROUNDUP((($P$30*('Client Predictions &amp; Input'!$B$31)+SUM($Q$26:$AB$26))*Z$28)*'Client Predictions &amp; Input'!$B19,0)</f>
        <v>0</v>
      </c>
      <c r="AA7">
        <f ca="1">ROUNDUP((($P$30*('Client Predictions &amp; Input'!$B$31)+SUM($Q$26:$AB$26))*AA$28)*'Client Predictions &amp; Input'!$B19,0)</f>
        <v>0</v>
      </c>
      <c r="AB7">
        <f ca="1">ROUNDUP((($P$30*('Client Predictions &amp; Input'!$B$31)+SUM($Q$26:$AB$26))*AB$28)*'Client Predictions &amp; Input'!$B19,0)</f>
        <v>0</v>
      </c>
      <c r="AC7">
        <f ca="1">ROUNDUP((($AB$30*('Client Predictions &amp; Input'!$B$32)+SUM($AC$26:$AN$26))*AC$28)*'Client Predictions &amp; Input'!$B19,0)</f>
        <v>0</v>
      </c>
      <c r="AD7">
        <f ca="1">ROUNDUP((($AB$30*('Client Predictions &amp; Input'!$B$32)+SUM($AC$26:$AN$26))*AD$28)*'Client Predictions &amp; Input'!$B19,0)</f>
        <v>0</v>
      </c>
      <c r="AE7">
        <f ca="1">ROUNDUP((($AB$30*('Client Predictions &amp; Input'!$B$32)+SUM($AC$26:$AN$26))*AE$28)*'Client Predictions &amp; Input'!$B19,0)</f>
        <v>0</v>
      </c>
      <c r="AF7">
        <f ca="1">ROUNDUP((($AB$30*('Client Predictions &amp; Input'!$B$32)+SUM($AC$26:$AN$26))*AF$28)*'Client Predictions &amp; Input'!$B19,0)</f>
        <v>0</v>
      </c>
      <c r="AG7">
        <f ca="1">ROUNDUP((($AB$30*('Client Predictions &amp; Input'!$B$32)+SUM($AC$26:$AN$26))*AG$28)*'Client Predictions &amp; Input'!$B19,0)</f>
        <v>0</v>
      </c>
      <c r="AH7">
        <f ca="1">ROUNDUP((($AB$30*('Client Predictions &amp; Input'!$B$32)+SUM($AC$26:$AN$26))*AH$28)*'Client Predictions &amp; Input'!$B19,0)</f>
        <v>0</v>
      </c>
      <c r="AI7">
        <f ca="1">ROUNDUP((($AB$30*('Client Predictions &amp; Input'!$B$32)+SUM($AC$26:$AN$26))*AI$28)*'Client Predictions &amp; Input'!$B19,0)</f>
        <v>0</v>
      </c>
      <c r="AJ7">
        <f ca="1">ROUNDUP((($AB$30*('Client Predictions &amp; Input'!$B$32)+SUM($AC$26:$AN$26))*AJ$28)*'Client Predictions &amp; Input'!$B19,0)</f>
        <v>0</v>
      </c>
      <c r="AK7">
        <f ca="1">ROUNDUP((($AB$30*('Client Predictions &amp; Input'!$B$32)+SUM($AC$26:$AN$26))*AK$28)*'Client Predictions &amp; Input'!$B19,0)</f>
        <v>0</v>
      </c>
      <c r="AL7">
        <f ca="1">ROUNDUP((($AB$30*('Client Predictions &amp; Input'!$B$32)+SUM($AC$26:$AN$26))*AL$28)*'Client Predictions &amp; Input'!$B19,0)</f>
        <v>0</v>
      </c>
      <c r="AM7">
        <f ca="1">ROUNDUP((($AB$30*('Client Predictions &amp; Input'!$B$32)+SUM($AC$26:$AN$26))*AM$28)*'Client Predictions &amp; Input'!$B19,0)</f>
        <v>0</v>
      </c>
      <c r="AN7">
        <f ca="1"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 ca="1">'Client Predictions &amp; Input'!B7</f>
        <v>50</v>
      </c>
      <c r="D8" s="8">
        <f ca="1">'Client Predictions &amp; Input'!C7</f>
        <v>100</v>
      </c>
      <c r="E8" s="3">
        <f ca="1">ROUNDUP(((('Client Predictions &amp; Input'!$B$29-'Client Predictions &amp; Input'!$B$30)*E$28)+'Client Predictions &amp; Input'!$B$30)*'Client Predictions &amp; Input'!B20,0)</f>
        <v>8</v>
      </c>
      <c r="F8" s="3">
        <f ca="1">ROUNDUP(('Client Predictions &amp; Input'!$B$29-'Client Predictions &amp; Input'!$B$30)*F$28*'Client Predictions &amp; Input'!$B20,0)</f>
        <v>3</v>
      </c>
      <c r="G8" s="3">
        <f ca="1">ROUNDUP(('Client Predictions &amp; Input'!$B$29-'Client Predictions &amp; Input'!$B$30)*G$28*'Client Predictions &amp; Input'!$B20,0)</f>
        <v>3</v>
      </c>
      <c r="H8" s="3">
        <f ca="1">ROUNDUP(('Client Predictions &amp; Input'!$B$29-'Client Predictions &amp; Input'!$B$30)*H$28*'Client Predictions &amp; Input'!$B20,0)</f>
        <v>3</v>
      </c>
      <c r="I8" s="3">
        <f ca="1">ROUNDUP(('Client Predictions &amp; Input'!$B$29-'Client Predictions &amp; Input'!$B$30)*I$28*'Client Predictions &amp; Input'!$B20,0)</f>
        <v>3</v>
      </c>
      <c r="J8" s="3">
        <f ca="1">ROUNDUP(('Client Predictions &amp; Input'!$B$29-'Client Predictions &amp; Input'!$B$30)*J$28*'Client Predictions &amp; Input'!$B20,0)</f>
        <v>3</v>
      </c>
      <c r="K8" s="3">
        <f ca="1">ROUNDUP(('Client Predictions &amp; Input'!$B$29-'Client Predictions &amp; Input'!$B$30)*K$28*'Client Predictions &amp; Input'!$B20,0)</f>
        <v>3</v>
      </c>
      <c r="L8" s="3">
        <f ca="1">ROUNDUP(('Client Predictions &amp; Input'!$B$29-'Client Predictions &amp; Input'!$B$30)*L$28*'Client Predictions &amp; Input'!$B20,0)</f>
        <v>3</v>
      </c>
      <c r="M8" s="3">
        <f ca="1">ROUNDUP(('Client Predictions &amp; Input'!$B$29-'Client Predictions &amp; Input'!$B$30)*M$28*'Client Predictions &amp; Input'!$B20,0)</f>
        <v>3</v>
      </c>
      <c r="N8" s="3">
        <f ca="1">ROUNDUP(('Client Predictions &amp; Input'!$B$29-'Client Predictions &amp; Input'!$B$30)*N$28*'Client Predictions &amp; Input'!$B20,0)</f>
        <v>3</v>
      </c>
      <c r="O8" s="3">
        <f ca="1">ROUNDUP(('Client Predictions &amp; Input'!$B$29-'Client Predictions &amp; Input'!$B$30)*O$28*'Client Predictions &amp; Input'!$B20,0)</f>
        <v>3</v>
      </c>
      <c r="P8" s="3">
        <f ca="1">ROUNDUP(('Client Predictions &amp; Input'!$B$29-'Client Predictions &amp; Input'!$B$30)*P$28*'Client Predictions &amp; Input'!$B20,0)</f>
        <v>2</v>
      </c>
      <c r="Q8">
        <f ca="1">ROUNDUP((($P$30*('Client Predictions &amp; Input'!$B$31)+SUM($Q$26:$AB$26))*Q$28)*'Client Predictions &amp; Input'!$B20,0)</f>
        <v>13</v>
      </c>
      <c r="R8">
        <f ca="1">ROUNDUP((($P$30*('Client Predictions &amp; Input'!$B$31)+SUM($Q$26:$AB$26))*R$28)*'Client Predictions &amp; Input'!$B20,0)</f>
        <v>14</v>
      </c>
      <c r="S8">
        <f ca="1">ROUNDUP((($P$30*('Client Predictions &amp; Input'!$B$31)+SUM($Q$26:$AB$26))*S$28)*'Client Predictions &amp; Input'!$B20,0)</f>
        <v>17</v>
      </c>
      <c r="T8">
        <f ca="1">ROUNDUP((($P$30*('Client Predictions &amp; Input'!$B$31)+SUM($Q$26:$AB$26))*T$28)*'Client Predictions &amp; Input'!$B20,0)</f>
        <v>15</v>
      </c>
      <c r="U8">
        <f ca="1">ROUNDUP((($P$30*('Client Predictions &amp; Input'!$B$31)+SUM($Q$26:$AB$26))*U$28)*'Client Predictions &amp; Input'!$B20,0)</f>
        <v>18</v>
      </c>
      <c r="V8">
        <f ca="1">ROUNDUP((($P$30*('Client Predictions &amp; Input'!$B$31)+SUM($Q$26:$AB$26))*V$28)*'Client Predictions &amp; Input'!$B20,0)</f>
        <v>18</v>
      </c>
      <c r="W8">
        <f ca="1">ROUNDUP((($P$30*('Client Predictions &amp; Input'!$B$31)+SUM($Q$26:$AB$26))*W$28)*'Client Predictions &amp; Input'!$B20,0)</f>
        <v>15</v>
      </c>
      <c r="X8">
        <f ca="1">ROUNDUP((($P$30*('Client Predictions &amp; Input'!$B$31)+SUM($Q$26:$AB$26))*X$28)*'Client Predictions &amp; Input'!$B20,0)</f>
        <v>15</v>
      </c>
      <c r="Y8">
        <f ca="1">ROUNDUP((($P$30*('Client Predictions &amp; Input'!$B$31)+SUM($Q$26:$AB$26))*Y$28)*'Client Predictions &amp; Input'!$B20,0)</f>
        <v>14</v>
      </c>
      <c r="Z8">
        <f ca="1">ROUNDUP((($P$30*('Client Predictions &amp; Input'!$B$31)+SUM($Q$26:$AB$26))*Z$28)*'Client Predictions &amp; Input'!$B20,0)</f>
        <v>14</v>
      </c>
      <c r="AA8">
        <f ca="1">ROUNDUP((($P$30*('Client Predictions &amp; Input'!$B$31)+SUM($Q$26:$AB$26))*AA$28)*'Client Predictions &amp; Input'!$B20,0)</f>
        <v>15</v>
      </c>
      <c r="AB8">
        <f ca="1">ROUNDUP((($P$30*('Client Predictions &amp; Input'!$B$31)+SUM($Q$26:$AB$26))*AB$28)*'Client Predictions &amp; Input'!$B20,0)</f>
        <v>11</v>
      </c>
      <c r="AC8">
        <f ca="1">ROUNDUP((($AB$30*('Client Predictions &amp; Input'!$B$32)+SUM($AC$26:$AN$26))*AC$28)*'Client Predictions &amp; Input'!$B20,0)</f>
        <v>22</v>
      </c>
      <c r="AD8">
        <f ca="1">ROUNDUP((($AB$30*('Client Predictions &amp; Input'!$B$32)+SUM($AC$26:$AN$26))*AD$28)*'Client Predictions &amp; Input'!$B20,0)</f>
        <v>25</v>
      </c>
      <c r="AE8">
        <f ca="1">ROUNDUP((($AB$30*('Client Predictions &amp; Input'!$B$32)+SUM($AC$26:$AN$26))*AE$28)*'Client Predictions &amp; Input'!$B20,0)</f>
        <v>30</v>
      </c>
      <c r="AF8">
        <f ca="1">ROUNDUP((($AB$30*('Client Predictions &amp; Input'!$B$32)+SUM($AC$26:$AN$26))*AF$28)*'Client Predictions &amp; Input'!$B20,0)</f>
        <v>26</v>
      </c>
      <c r="AG8">
        <f ca="1">ROUNDUP((($AB$30*('Client Predictions &amp; Input'!$B$32)+SUM($AC$26:$AN$26))*AG$28)*'Client Predictions &amp; Input'!$B20,0)</f>
        <v>31</v>
      </c>
      <c r="AH8">
        <f ca="1">ROUNDUP((($AB$30*('Client Predictions &amp; Input'!$B$32)+SUM($AC$26:$AN$26))*AH$28)*'Client Predictions &amp; Input'!$B20,0)</f>
        <v>30</v>
      </c>
      <c r="AI8">
        <f ca="1">ROUNDUP((($AB$30*('Client Predictions &amp; Input'!$B$32)+SUM($AC$26:$AN$26))*AI$28)*'Client Predictions &amp; Input'!$B20,0)</f>
        <v>26</v>
      </c>
      <c r="AJ8">
        <f ca="1">ROUNDUP((($AB$30*('Client Predictions &amp; Input'!$B$32)+SUM($AC$26:$AN$26))*AJ$28)*'Client Predictions &amp; Input'!$B20,0)</f>
        <v>25</v>
      </c>
      <c r="AK8">
        <f ca="1">ROUNDUP((($AB$30*('Client Predictions &amp; Input'!$B$32)+SUM($AC$26:$AN$26))*AK$28)*'Client Predictions &amp; Input'!$B20,0)</f>
        <v>24</v>
      </c>
      <c r="AL8">
        <f ca="1">ROUNDUP((($AB$30*('Client Predictions &amp; Input'!$B$32)+SUM($AC$26:$AN$26))*AL$28)*'Client Predictions &amp; Input'!$B20,0)</f>
        <v>24</v>
      </c>
      <c r="AM8">
        <f ca="1">ROUNDUP((($AB$30*('Client Predictions &amp; Input'!$B$32)+SUM($AC$26:$AN$26))*AM$28)*'Client Predictions &amp; Input'!$B20,0)</f>
        <v>25</v>
      </c>
      <c r="AN8">
        <f ca="1">ROUNDUP((($AB$30*('Client Predictions &amp; Input'!$B$32)+SUM($AC$26:$AN$26))*AN$28)*'Client Predictions &amp; Input'!$B20,0)</f>
        <v>20</v>
      </c>
    </row>
    <row r="9" spans="1:40">
      <c r="A9">
        <v>6</v>
      </c>
      <c r="B9" t="s">
        <v>13</v>
      </c>
      <c r="C9" s="8">
        <f ca="1">'Client Predictions &amp; Input'!B8</f>
        <v>50</v>
      </c>
      <c r="D9" s="8">
        <f ca="1">'Client Predictions &amp; Input'!C8</f>
        <v>0</v>
      </c>
      <c r="E9" s="3">
        <f ca="1">ROUNDUP(((('Client Predictions &amp; Input'!$B$29-'Client Predictions &amp; Input'!$B$30)*E$28)+'Client Predictions &amp; Input'!$B$30)*'Client Predictions &amp; Input'!B21,0)</f>
        <v>0</v>
      </c>
      <c r="F9" s="3">
        <f ca="1">ROUNDUP(('Client Predictions &amp; Input'!$B$29-'Client Predictions &amp; Input'!$B$30)*F$28*'Client Predictions &amp; Input'!$B21,0)</f>
        <v>0</v>
      </c>
      <c r="G9" s="3">
        <f ca="1">ROUNDUP(('Client Predictions &amp; Input'!$B$29-'Client Predictions &amp; Input'!$B$30)*G$28*'Client Predictions &amp; Input'!$B21,0)</f>
        <v>0</v>
      </c>
      <c r="H9" s="3">
        <f ca="1">ROUNDUP(('Client Predictions &amp; Input'!$B$29-'Client Predictions &amp; Input'!$B$30)*H$28*'Client Predictions &amp; Input'!$B21,0)</f>
        <v>0</v>
      </c>
      <c r="I9" s="3">
        <f ca="1">ROUNDUP(('Client Predictions &amp; Input'!$B$29-'Client Predictions &amp; Input'!$B$30)*I$28*'Client Predictions &amp; Input'!$B21,0)</f>
        <v>0</v>
      </c>
      <c r="J9" s="3">
        <f ca="1">ROUNDUP(('Client Predictions &amp; Input'!$B$29-'Client Predictions &amp; Input'!$B$30)*J$28*'Client Predictions &amp; Input'!$B21,0)</f>
        <v>0</v>
      </c>
      <c r="K9" s="3">
        <f ca="1">ROUNDUP(('Client Predictions &amp; Input'!$B$29-'Client Predictions &amp; Input'!$B$30)*K$28*'Client Predictions &amp; Input'!$B21,0)</f>
        <v>0</v>
      </c>
      <c r="L9" s="3">
        <f ca="1">ROUNDUP(('Client Predictions &amp; Input'!$B$29-'Client Predictions &amp; Input'!$B$30)*L$28*'Client Predictions &amp; Input'!$B21,0)</f>
        <v>0</v>
      </c>
      <c r="M9" s="3">
        <f ca="1">ROUNDUP(('Client Predictions &amp; Input'!$B$29-'Client Predictions &amp; Input'!$B$30)*M$28*'Client Predictions &amp; Input'!$B21,0)</f>
        <v>0</v>
      </c>
      <c r="N9" s="3">
        <f ca="1">ROUNDUP(('Client Predictions &amp; Input'!$B$29-'Client Predictions &amp; Input'!$B$30)*N$28*'Client Predictions &amp; Input'!$B21,0)</f>
        <v>0</v>
      </c>
      <c r="O9" s="3">
        <f ca="1">ROUNDUP(('Client Predictions &amp; Input'!$B$29-'Client Predictions &amp; Input'!$B$30)*O$28*'Client Predictions &amp; Input'!$B21,0)</f>
        <v>0</v>
      </c>
      <c r="P9" s="3">
        <f ca="1">ROUNDUP(('Client Predictions &amp; Input'!$B$29-'Client Predictions &amp; Input'!$B$30)*P$28*'Client Predictions &amp; Input'!$B21,0)</f>
        <v>0</v>
      </c>
      <c r="Q9">
        <f ca="1">ROUNDUP((($P$30*('Client Predictions &amp; Input'!$B$31)+SUM($Q$26:$AB$26))*Q$28)*'Client Predictions &amp; Input'!$B21,0)</f>
        <v>0</v>
      </c>
      <c r="R9">
        <f ca="1">ROUNDUP((($P$30*('Client Predictions &amp; Input'!$B$31)+SUM($Q$26:$AB$26))*R$28)*'Client Predictions &amp; Input'!$B21,0)</f>
        <v>0</v>
      </c>
      <c r="S9">
        <f ca="1">ROUNDUP((($P$30*('Client Predictions &amp; Input'!$B$31)+SUM($Q$26:$AB$26))*S$28)*'Client Predictions &amp; Input'!$B21,0)</f>
        <v>0</v>
      </c>
      <c r="T9">
        <f ca="1">ROUNDUP((($P$30*('Client Predictions &amp; Input'!$B$31)+SUM($Q$26:$AB$26))*T$28)*'Client Predictions &amp; Input'!$B21,0)</f>
        <v>0</v>
      </c>
      <c r="U9">
        <f ca="1">ROUNDUP((($P$30*('Client Predictions &amp; Input'!$B$31)+SUM($Q$26:$AB$26))*U$28)*'Client Predictions &amp; Input'!$B21,0)</f>
        <v>0</v>
      </c>
      <c r="V9">
        <f ca="1">ROUNDUP((($P$30*('Client Predictions &amp; Input'!$B$31)+SUM($Q$26:$AB$26))*V$28)*'Client Predictions &amp; Input'!$B21,0)</f>
        <v>0</v>
      </c>
      <c r="W9">
        <f ca="1">ROUNDUP((($P$30*('Client Predictions &amp; Input'!$B$31)+SUM($Q$26:$AB$26))*W$28)*'Client Predictions &amp; Input'!$B21,0)</f>
        <v>0</v>
      </c>
      <c r="X9">
        <f ca="1">ROUNDUP((($P$30*('Client Predictions &amp; Input'!$B$31)+SUM($Q$26:$AB$26))*X$28)*'Client Predictions &amp; Input'!$B21,0)</f>
        <v>0</v>
      </c>
      <c r="Y9">
        <f ca="1">ROUNDUP((($P$30*('Client Predictions &amp; Input'!$B$31)+SUM($Q$26:$AB$26))*Y$28)*'Client Predictions &amp; Input'!$B21,0)</f>
        <v>0</v>
      </c>
      <c r="Z9">
        <f ca="1">ROUNDUP((($P$30*('Client Predictions &amp; Input'!$B$31)+SUM($Q$26:$AB$26))*Z$28)*'Client Predictions &amp; Input'!$B21,0)</f>
        <v>0</v>
      </c>
      <c r="AA9">
        <f ca="1">ROUNDUP((($P$30*('Client Predictions &amp; Input'!$B$31)+SUM($Q$26:$AB$26))*AA$28)*'Client Predictions &amp; Input'!$B21,0)</f>
        <v>0</v>
      </c>
      <c r="AB9">
        <f ca="1">ROUNDUP((($P$30*('Client Predictions &amp; Input'!$B$31)+SUM($Q$26:$AB$26))*AB$28)*'Client Predictions &amp; Input'!$B21,0)</f>
        <v>0</v>
      </c>
      <c r="AC9">
        <f ca="1">ROUNDUP((($AB$30*('Client Predictions &amp; Input'!$B$32)+SUM($AC$26:$AN$26))*AC$28)*'Client Predictions &amp; Input'!$B21,0)</f>
        <v>0</v>
      </c>
      <c r="AD9">
        <f ca="1">ROUNDUP((($AB$30*('Client Predictions &amp; Input'!$B$32)+SUM($AC$26:$AN$26))*AD$28)*'Client Predictions &amp; Input'!$B21,0)</f>
        <v>0</v>
      </c>
      <c r="AE9">
        <f ca="1">ROUNDUP((($AB$30*('Client Predictions &amp; Input'!$B$32)+SUM($AC$26:$AN$26))*AE$28)*'Client Predictions &amp; Input'!$B21,0)</f>
        <v>0</v>
      </c>
      <c r="AF9">
        <f ca="1">ROUNDUP((($AB$30*('Client Predictions &amp; Input'!$B$32)+SUM($AC$26:$AN$26))*AF$28)*'Client Predictions &amp; Input'!$B21,0)</f>
        <v>0</v>
      </c>
      <c r="AG9">
        <f ca="1">ROUNDUP((($AB$30*('Client Predictions &amp; Input'!$B$32)+SUM($AC$26:$AN$26))*AG$28)*'Client Predictions &amp; Input'!$B21,0)</f>
        <v>0</v>
      </c>
      <c r="AH9">
        <f ca="1">ROUNDUP((($AB$30*('Client Predictions &amp; Input'!$B$32)+SUM($AC$26:$AN$26))*AH$28)*'Client Predictions &amp; Input'!$B21,0)</f>
        <v>0</v>
      </c>
      <c r="AI9">
        <f ca="1">ROUNDUP((($AB$30*('Client Predictions &amp; Input'!$B$32)+SUM($AC$26:$AN$26))*AI$28)*'Client Predictions &amp; Input'!$B21,0)</f>
        <v>0</v>
      </c>
      <c r="AJ9">
        <f ca="1">ROUNDUP((($AB$30*('Client Predictions &amp; Input'!$B$32)+SUM($AC$26:$AN$26))*AJ$28)*'Client Predictions &amp; Input'!$B21,0)</f>
        <v>0</v>
      </c>
      <c r="AK9">
        <f ca="1">ROUNDUP((($AB$30*('Client Predictions &amp; Input'!$B$32)+SUM($AC$26:$AN$26))*AK$28)*'Client Predictions &amp; Input'!$B21,0)</f>
        <v>0</v>
      </c>
      <c r="AL9">
        <f ca="1">ROUNDUP((($AB$30*('Client Predictions &amp; Input'!$B$32)+SUM($AC$26:$AN$26))*AL$28)*'Client Predictions &amp; Input'!$B21,0)</f>
        <v>0</v>
      </c>
      <c r="AM9">
        <f ca="1">ROUNDUP((($AB$30*('Client Predictions &amp; Input'!$B$32)+SUM($AC$26:$AN$26))*AM$28)*'Client Predictions &amp; Input'!$B21,0)</f>
        <v>0</v>
      </c>
      <c r="AN9">
        <f ca="1"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 ca="1">'Client Predictions &amp; Input'!B9</f>
        <v>50</v>
      </c>
      <c r="D10" s="8">
        <f ca="1">'Client Predictions &amp; Input'!C9</f>
        <v>0</v>
      </c>
      <c r="E10" s="3">
        <f ca="1">ROUNDUP(((('Client Predictions &amp; Input'!$B$29-'Client Predictions &amp; Input'!$B$30)*E$28)+'Client Predictions &amp; Input'!$B$30)*'Client Predictions &amp; Input'!B22,0)</f>
        <v>0</v>
      </c>
      <c r="F10" s="3">
        <f ca="1">ROUNDUP(('Client Predictions &amp; Input'!$B$29-'Client Predictions &amp; Input'!$B$30)*F$28*'Client Predictions &amp; Input'!$B22,0)</f>
        <v>0</v>
      </c>
      <c r="G10" s="3">
        <f ca="1">ROUNDUP(('Client Predictions &amp; Input'!$B$29-'Client Predictions &amp; Input'!$B$30)*G$28*'Client Predictions &amp; Input'!$B22,0)</f>
        <v>0</v>
      </c>
      <c r="H10" s="3">
        <f ca="1">ROUNDUP(('Client Predictions &amp; Input'!$B$29-'Client Predictions &amp; Input'!$B$30)*H$28*'Client Predictions &amp; Input'!$B22,0)</f>
        <v>0</v>
      </c>
      <c r="I10" s="3">
        <f ca="1">ROUNDUP(('Client Predictions &amp; Input'!$B$29-'Client Predictions &amp; Input'!$B$30)*I$28*'Client Predictions &amp; Input'!$B22,0)</f>
        <v>0</v>
      </c>
      <c r="J10" s="3">
        <f ca="1">ROUNDUP(('Client Predictions &amp; Input'!$B$29-'Client Predictions &amp; Input'!$B$30)*J$28*'Client Predictions &amp; Input'!$B22,0)</f>
        <v>0</v>
      </c>
      <c r="K10" s="3">
        <f ca="1">ROUNDUP(('Client Predictions &amp; Input'!$B$29-'Client Predictions &amp; Input'!$B$30)*K$28*'Client Predictions &amp; Input'!$B22,0)</f>
        <v>0</v>
      </c>
      <c r="L10" s="3">
        <f ca="1">ROUNDUP(('Client Predictions &amp; Input'!$B$29-'Client Predictions &amp; Input'!$B$30)*L$28*'Client Predictions &amp; Input'!$B22,0)</f>
        <v>0</v>
      </c>
      <c r="M10" s="3">
        <f ca="1">ROUNDUP(('Client Predictions &amp; Input'!$B$29-'Client Predictions &amp; Input'!$B$30)*M$28*'Client Predictions &amp; Input'!$B22,0)</f>
        <v>0</v>
      </c>
      <c r="N10" s="3">
        <f ca="1">ROUNDUP(('Client Predictions &amp; Input'!$B$29-'Client Predictions &amp; Input'!$B$30)*N$28*'Client Predictions &amp; Input'!$B22,0)</f>
        <v>0</v>
      </c>
      <c r="O10" s="3">
        <f ca="1">ROUNDUP(('Client Predictions &amp; Input'!$B$29-'Client Predictions &amp; Input'!$B$30)*O$28*'Client Predictions &amp; Input'!$B22,0)</f>
        <v>0</v>
      </c>
      <c r="P10" s="3">
        <f ca="1">ROUNDUP(('Client Predictions &amp; Input'!$B$29-'Client Predictions &amp; Input'!$B$30)*P$28*'Client Predictions &amp; Input'!$B22,0)</f>
        <v>0</v>
      </c>
      <c r="Q10">
        <f ca="1">ROUNDUP((($P$30*('Client Predictions &amp; Input'!$B$31)+SUM($Q$26:$AB$26))*Q$28)*'Client Predictions &amp; Input'!$B22,0)</f>
        <v>0</v>
      </c>
      <c r="R10">
        <f ca="1">ROUNDUP((($P$30*('Client Predictions &amp; Input'!$B$31)+SUM($Q$26:$AB$26))*R$28)*'Client Predictions &amp; Input'!$B22,0)</f>
        <v>0</v>
      </c>
      <c r="S10">
        <f ca="1">ROUNDUP((($P$30*('Client Predictions &amp; Input'!$B$31)+SUM($Q$26:$AB$26))*S$28)*'Client Predictions &amp; Input'!$B22,0)</f>
        <v>0</v>
      </c>
      <c r="T10">
        <f ca="1">ROUNDUP((($P$30*('Client Predictions &amp; Input'!$B$31)+SUM($Q$26:$AB$26))*T$28)*'Client Predictions &amp; Input'!$B22,0)</f>
        <v>0</v>
      </c>
      <c r="U10">
        <f ca="1">ROUNDUP((($P$30*('Client Predictions &amp; Input'!$B$31)+SUM($Q$26:$AB$26))*U$28)*'Client Predictions &amp; Input'!$B22,0)</f>
        <v>0</v>
      </c>
      <c r="V10">
        <f ca="1">ROUNDUP((($P$30*('Client Predictions &amp; Input'!$B$31)+SUM($Q$26:$AB$26))*V$28)*'Client Predictions &amp; Input'!$B22,0)</f>
        <v>0</v>
      </c>
      <c r="W10">
        <f ca="1">ROUNDUP((($P$30*('Client Predictions &amp; Input'!$B$31)+SUM($Q$26:$AB$26))*W$28)*'Client Predictions &amp; Input'!$B22,0)</f>
        <v>0</v>
      </c>
      <c r="X10">
        <f ca="1">ROUNDUP((($P$30*('Client Predictions &amp; Input'!$B$31)+SUM($Q$26:$AB$26))*X$28)*'Client Predictions &amp; Input'!$B22,0)</f>
        <v>0</v>
      </c>
      <c r="Y10">
        <f ca="1">ROUNDUP((($P$30*('Client Predictions &amp; Input'!$B$31)+SUM($Q$26:$AB$26))*Y$28)*'Client Predictions &amp; Input'!$B22,0)</f>
        <v>0</v>
      </c>
      <c r="Z10">
        <f ca="1">ROUNDUP((($P$30*('Client Predictions &amp; Input'!$B$31)+SUM($Q$26:$AB$26))*Z$28)*'Client Predictions &amp; Input'!$B22,0)</f>
        <v>0</v>
      </c>
      <c r="AA10">
        <f ca="1">ROUNDUP((($P$30*('Client Predictions &amp; Input'!$B$31)+SUM($Q$26:$AB$26))*AA$28)*'Client Predictions &amp; Input'!$B22,0)</f>
        <v>0</v>
      </c>
      <c r="AB10">
        <f ca="1">ROUNDUP((($P$30*('Client Predictions &amp; Input'!$B$31)+SUM($Q$26:$AB$26))*AB$28)*'Client Predictions &amp; Input'!$B22,0)</f>
        <v>0</v>
      </c>
      <c r="AC10">
        <f ca="1">ROUNDUP((($AB$30*('Client Predictions &amp; Input'!$B$32)+SUM($AC$26:$AN$26))*AC$28)*'Client Predictions &amp; Input'!$B22,0)</f>
        <v>0</v>
      </c>
      <c r="AD10">
        <f ca="1">ROUNDUP((($AB$30*('Client Predictions &amp; Input'!$B$32)+SUM($AC$26:$AN$26))*AD$28)*'Client Predictions &amp; Input'!$B22,0)</f>
        <v>0</v>
      </c>
      <c r="AE10">
        <f ca="1">ROUNDUP((($AB$30*('Client Predictions &amp; Input'!$B$32)+SUM($AC$26:$AN$26))*AE$28)*'Client Predictions &amp; Input'!$B22,0)</f>
        <v>0</v>
      </c>
      <c r="AF10">
        <f ca="1">ROUNDUP((($AB$30*('Client Predictions &amp; Input'!$B$32)+SUM($AC$26:$AN$26))*AF$28)*'Client Predictions &amp; Input'!$B22,0)</f>
        <v>0</v>
      </c>
      <c r="AG10">
        <f ca="1">ROUNDUP((($AB$30*('Client Predictions &amp; Input'!$B$32)+SUM($AC$26:$AN$26))*AG$28)*'Client Predictions &amp; Input'!$B22,0)</f>
        <v>0</v>
      </c>
      <c r="AH10">
        <f ca="1">ROUNDUP((($AB$30*('Client Predictions &amp; Input'!$B$32)+SUM($AC$26:$AN$26))*AH$28)*'Client Predictions &amp; Input'!$B22,0)</f>
        <v>0</v>
      </c>
      <c r="AI10">
        <f ca="1">ROUNDUP((($AB$30*('Client Predictions &amp; Input'!$B$32)+SUM($AC$26:$AN$26))*AI$28)*'Client Predictions &amp; Input'!$B22,0)</f>
        <v>0</v>
      </c>
      <c r="AJ10">
        <f ca="1">ROUNDUP((($AB$30*('Client Predictions &amp; Input'!$B$32)+SUM($AC$26:$AN$26))*AJ$28)*'Client Predictions &amp; Input'!$B22,0)</f>
        <v>0</v>
      </c>
      <c r="AK10">
        <f ca="1">ROUNDUP((($AB$30*('Client Predictions &amp; Input'!$B$32)+SUM($AC$26:$AN$26))*AK$28)*'Client Predictions &amp; Input'!$B22,0)</f>
        <v>0</v>
      </c>
      <c r="AL10">
        <f ca="1">ROUNDUP((($AB$30*('Client Predictions &amp; Input'!$B$32)+SUM($AC$26:$AN$26))*AL$28)*'Client Predictions &amp; Input'!$B22,0)</f>
        <v>0</v>
      </c>
      <c r="AM10">
        <f ca="1">ROUNDUP((($AB$30*('Client Predictions &amp; Input'!$B$32)+SUM($AC$26:$AN$26))*AM$28)*'Client Predictions &amp; Input'!$B22,0)</f>
        <v>0</v>
      </c>
      <c r="AN10">
        <f ca="1"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 ca="1">'Client Predictions &amp; Input'!B10</f>
        <v>50</v>
      </c>
      <c r="D11" s="8">
        <f ca="1">'Client Predictions &amp; Input'!C10</f>
        <v>0</v>
      </c>
      <c r="E11" s="3">
        <f ca="1">ROUNDUP(((('Client Predictions &amp; Input'!$B$29-'Client Predictions &amp; Input'!$B$30)*E$28)+'Client Predictions &amp; Input'!$B$30)*'Client Predictions &amp; Input'!B23,0)</f>
        <v>0</v>
      </c>
      <c r="F11" s="3">
        <f ca="1">ROUNDUP(('Client Predictions &amp; Input'!$B$29-'Client Predictions &amp; Input'!$B$30)*F$28*'Client Predictions &amp; Input'!$B23,0)</f>
        <v>0</v>
      </c>
      <c r="G11" s="3">
        <f ca="1">ROUNDUP(('Client Predictions &amp; Input'!$B$29-'Client Predictions &amp; Input'!$B$30)*G$28*'Client Predictions &amp; Input'!$B23,0)</f>
        <v>0</v>
      </c>
      <c r="H11" s="3">
        <f ca="1">ROUNDUP(('Client Predictions &amp; Input'!$B$29-'Client Predictions &amp; Input'!$B$30)*H$28*'Client Predictions &amp; Input'!$B23,0)</f>
        <v>0</v>
      </c>
      <c r="I11" s="3">
        <f ca="1">ROUNDUP(('Client Predictions &amp; Input'!$B$29-'Client Predictions &amp; Input'!$B$30)*I$28*'Client Predictions &amp; Input'!$B23,0)</f>
        <v>0</v>
      </c>
      <c r="J11" s="3">
        <f ca="1">ROUNDUP(('Client Predictions &amp; Input'!$B$29-'Client Predictions &amp; Input'!$B$30)*J$28*'Client Predictions &amp; Input'!$B23,0)</f>
        <v>0</v>
      </c>
      <c r="K11" s="3">
        <f ca="1">ROUNDUP(('Client Predictions &amp; Input'!$B$29-'Client Predictions &amp; Input'!$B$30)*K$28*'Client Predictions &amp; Input'!$B23,0)</f>
        <v>0</v>
      </c>
      <c r="L11" s="3">
        <f ca="1">ROUNDUP(('Client Predictions &amp; Input'!$B$29-'Client Predictions &amp; Input'!$B$30)*L$28*'Client Predictions &amp; Input'!$B23,0)</f>
        <v>0</v>
      </c>
      <c r="M11" s="3">
        <f ca="1">ROUNDUP(('Client Predictions &amp; Input'!$B$29-'Client Predictions &amp; Input'!$B$30)*M$28*'Client Predictions &amp; Input'!$B23,0)</f>
        <v>0</v>
      </c>
      <c r="N11" s="3">
        <f ca="1">ROUNDUP(('Client Predictions &amp; Input'!$B$29-'Client Predictions &amp; Input'!$B$30)*N$28*'Client Predictions &amp; Input'!$B23,0)</f>
        <v>0</v>
      </c>
      <c r="O11" s="3">
        <f ca="1">ROUNDUP(('Client Predictions &amp; Input'!$B$29-'Client Predictions &amp; Input'!$B$30)*O$28*'Client Predictions &amp; Input'!$B23,0)</f>
        <v>0</v>
      </c>
      <c r="P11" s="3">
        <f ca="1">ROUNDUP(('Client Predictions &amp; Input'!$B$29-'Client Predictions &amp; Input'!$B$30)*P$28*'Client Predictions &amp; Input'!$B23,0)</f>
        <v>0</v>
      </c>
      <c r="Q11">
        <f ca="1">ROUNDUP((($P$30*('Client Predictions &amp; Input'!$B$31)+SUM($Q$26:$AB$26))*Q$28)*'Client Predictions &amp; Input'!$B23,0)</f>
        <v>0</v>
      </c>
      <c r="R11">
        <f ca="1">ROUNDUP((($P$30*('Client Predictions &amp; Input'!$B$31)+SUM($Q$26:$AB$26))*R$28)*'Client Predictions &amp; Input'!$B23,0)</f>
        <v>0</v>
      </c>
      <c r="S11">
        <f ca="1">ROUNDUP((($P$30*('Client Predictions &amp; Input'!$B$31)+SUM($Q$26:$AB$26))*S$28)*'Client Predictions &amp; Input'!$B23,0)</f>
        <v>0</v>
      </c>
      <c r="T11">
        <f ca="1">ROUNDUP((($P$30*('Client Predictions &amp; Input'!$B$31)+SUM($Q$26:$AB$26))*T$28)*'Client Predictions &amp; Input'!$B23,0)</f>
        <v>0</v>
      </c>
      <c r="U11">
        <f ca="1">ROUNDUP((($P$30*('Client Predictions &amp; Input'!$B$31)+SUM($Q$26:$AB$26))*U$28)*'Client Predictions &amp; Input'!$B23,0)</f>
        <v>0</v>
      </c>
      <c r="V11">
        <f ca="1">ROUNDUP((($P$30*('Client Predictions &amp; Input'!$B$31)+SUM($Q$26:$AB$26))*V$28)*'Client Predictions &amp; Input'!$B23,0)</f>
        <v>0</v>
      </c>
      <c r="W11">
        <f ca="1">ROUNDUP((($P$30*('Client Predictions &amp; Input'!$B$31)+SUM($Q$26:$AB$26))*W$28)*'Client Predictions &amp; Input'!$B23,0)</f>
        <v>0</v>
      </c>
      <c r="X11">
        <f ca="1">ROUNDUP((($P$30*('Client Predictions &amp; Input'!$B$31)+SUM($Q$26:$AB$26))*X$28)*'Client Predictions &amp; Input'!$B23,0)</f>
        <v>0</v>
      </c>
      <c r="Y11">
        <f ca="1">ROUNDUP((($P$30*('Client Predictions &amp; Input'!$B$31)+SUM($Q$26:$AB$26))*Y$28)*'Client Predictions &amp; Input'!$B23,0)</f>
        <v>0</v>
      </c>
      <c r="Z11">
        <f ca="1">ROUNDUP((($P$30*('Client Predictions &amp; Input'!$B$31)+SUM($Q$26:$AB$26))*Z$28)*'Client Predictions &amp; Input'!$B23,0)</f>
        <v>0</v>
      </c>
      <c r="AA11">
        <f ca="1">ROUNDUP((($P$30*('Client Predictions &amp; Input'!$B$31)+SUM($Q$26:$AB$26))*AA$28)*'Client Predictions &amp; Input'!$B23,0)</f>
        <v>0</v>
      </c>
      <c r="AB11">
        <f ca="1">ROUNDUP((($P$30*('Client Predictions &amp; Input'!$B$31)+SUM($Q$26:$AB$26))*AB$28)*'Client Predictions &amp; Input'!$B23,0)</f>
        <v>0</v>
      </c>
      <c r="AC11">
        <f ca="1">ROUNDUP((($AB$30*('Client Predictions &amp; Input'!$B$32)+SUM($AC$26:$AN$26))*AC$28)*'Client Predictions &amp; Input'!$B23,0)</f>
        <v>0</v>
      </c>
      <c r="AD11">
        <f ca="1">ROUNDUP((($AB$30*('Client Predictions &amp; Input'!$B$32)+SUM($AC$26:$AN$26))*AD$28)*'Client Predictions &amp; Input'!$B23,0)</f>
        <v>0</v>
      </c>
      <c r="AE11">
        <f ca="1">ROUNDUP((($AB$30*('Client Predictions &amp; Input'!$B$32)+SUM($AC$26:$AN$26))*AE$28)*'Client Predictions &amp; Input'!$B23,0)</f>
        <v>0</v>
      </c>
      <c r="AF11">
        <f ca="1">ROUNDUP((($AB$30*('Client Predictions &amp; Input'!$B$32)+SUM($AC$26:$AN$26))*AF$28)*'Client Predictions &amp; Input'!$B23,0)</f>
        <v>0</v>
      </c>
      <c r="AG11">
        <f ca="1">ROUNDUP((($AB$30*('Client Predictions &amp; Input'!$B$32)+SUM($AC$26:$AN$26))*AG$28)*'Client Predictions &amp; Input'!$B23,0)</f>
        <v>0</v>
      </c>
      <c r="AH11">
        <f ca="1">ROUNDUP((($AB$30*('Client Predictions &amp; Input'!$B$32)+SUM($AC$26:$AN$26))*AH$28)*'Client Predictions &amp; Input'!$B23,0)</f>
        <v>0</v>
      </c>
      <c r="AI11">
        <f ca="1">ROUNDUP((($AB$30*('Client Predictions &amp; Input'!$B$32)+SUM($AC$26:$AN$26))*AI$28)*'Client Predictions &amp; Input'!$B23,0)</f>
        <v>0</v>
      </c>
      <c r="AJ11">
        <f ca="1">ROUNDUP((($AB$30*('Client Predictions &amp; Input'!$B$32)+SUM($AC$26:$AN$26))*AJ$28)*'Client Predictions &amp; Input'!$B23,0)</f>
        <v>0</v>
      </c>
      <c r="AK11">
        <f ca="1">ROUNDUP((($AB$30*('Client Predictions &amp; Input'!$B$32)+SUM($AC$26:$AN$26))*AK$28)*'Client Predictions &amp; Input'!$B23,0)</f>
        <v>0</v>
      </c>
      <c r="AL11">
        <f ca="1">ROUNDUP((($AB$30*('Client Predictions &amp; Input'!$B$32)+SUM($AC$26:$AN$26))*AL$28)*'Client Predictions &amp; Input'!$B23,0)</f>
        <v>0</v>
      </c>
      <c r="AM11">
        <f ca="1">ROUNDUP((($AB$30*('Client Predictions &amp; Input'!$B$32)+SUM($AC$26:$AN$26))*AM$28)*'Client Predictions &amp; Input'!$B23,0)</f>
        <v>0</v>
      </c>
      <c r="AN11">
        <f ca="1"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 ca="1">'Client Predictions &amp; Input'!B11</f>
        <v>50</v>
      </c>
      <c r="D12" s="8">
        <f ca="1">'Client Predictions &amp; Input'!C11</f>
        <v>0</v>
      </c>
      <c r="E12" s="3">
        <f ca="1">ROUNDUP(((('Client Predictions &amp; Input'!$B$29-'Client Predictions &amp; Input'!$B$30)*E$28)+'Client Predictions &amp; Input'!$B$30)*'Client Predictions &amp; Input'!B24,0)</f>
        <v>0</v>
      </c>
      <c r="F12" s="3">
        <f ca="1">ROUNDUP(('Client Predictions &amp; Input'!$B$29-'Client Predictions &amp; Input'!$B$30)*F$28*'Client Predictions &amp; Input'!$B24,0)</f>
        <v>0</v>
      </c>
      <c r="G12" s="3">
        <f ca="1">ROUNDUP(('Client Predictions &amp; Input'!$B$29-'Client Predictions &amp; Input'!$B$30)*G$28*'Client Predictions &amp; Input'!$B24,0)</f>
        <v>0</v>
      </c>
      <c r="H12" s="3">
        <f ca="1">ROUNDUP(('Client Predictions &amp; Input'!$B$29-'Client Predictions &amp; Input'!$B$30)*H$28*'Client Predictions &amp; Input'!$B24,0)</f>
        <v>0</v>
      </c>
      <c r="I12" s="3">
        <f ca="1">ROUNDUP(('Client Predictions &amp; Input'!$B$29-'Client Predictions &amp; Input'!$B$30)*I$28*'Client Predictions &amp; Input'!$B24,0)</f>
        <v>0</v>
      </c>
      <c r="J12" s="3">
        <f ca="1">ROUNDUP(('Client Predictions &amp; Input'!$B$29-'Client Predictions &amp; Input'!$B$30)*J$28*'Client Predictions &amp; Input'!$B24,0)</f>
        <v>0</v>
      </c>
      <c r="K12" s="3">
        <f ca="1">ROUNDUP(('Client Predictions &amp; Input'!$B$29-'Client Predictions &amp; Input'!$B$30)*K$28*'Client Predictions &amp; Input'!$B24,0)</f>
        <v>0</v>
      </c>
      <c r="L12" s="3">
        <f ca="1">ROUNDUP(('Client Predictions &amp; Input'!$B$29-'Client Predictions &amp; Input'!$B$30)*L$28*'Client Predictions &amp; Input'!$B24,0)</f>
        <v>0</v>
      </c>
      <c r="M12" s="3">
        <f ca="1">ROUNDUP(('Client Predictions &amp; Input'!$B$29-'Client Predictions &amp; Input'!$B$30)*M$28*'Client Predictions &amp; Input'!$B24,0)</f>
        <v>0</v>
      </c>
      <c r="N12" s="3">
        <f ca="1">ROUNDUP(('Client Predictions &amp; Input'!$B$29-'Client Predictions &amp; Input'!$B$30)*N$28*'Client Predictions &amp; Input'!$B24,0)</f>
        <v>0</v>
      </c>
      <c r="O12" s="3">
        <f ca="1">ROUNDUP(('Client Predictions &amp; Input'!$B$29-'Client Predictions &amp; Input'!$B$30)*O$28*'Client Predictions &amp; Input'!$B24,0)</f>
        <v>0</v>
      </c>
      <c r="P12" s="3">
        <f ca="1">ROUNDUP(('Client Predictions &amp; Input'!$B$29-'Client Predictions &amp; Input'!$B$30)*P$28*'Client Predictions &amp; Input'!$B24,0)</f>
        <v>0</v>
      </c>
      <c r="Q12">
        <f ca="1">ROUNDUP((($P$30*('Client Predictions &amp; Input'!$B$31)+SUM($Q$26:$AB$26))*Q$28)*'Client Predictions &amp; Input'!$B24,0)</f>
        <v>0</v>
      </c>
      <c r="R12">
        <f ca="1">ROUNDUP((($P$30*('Client Predictions &amp; Input'!$B$31)+SUM($Q$26:$AB$26))*R$28)*'Client Predictions &amp; Input'!$B24,0)</f>
        <v>0</v>
      </c>
      <c r="S12">
        <f ca="1">ROUNDUP((($P$30*('Client Predictions &amp; Input'!$B$31)+SUM($Q$26:$AB$26))*S$28)*'Client Predictions &amp; Input'!$B24,0)</f>
        <v>0</v>
      </c>
      <c r="T12">
        <f ca="1">ROUNDUP((($P$30*('Client Predictions &amp; Input'!$B$31)+SUM($Q$26:$AB$26))*T$28)*'Client Predictions &amp; Input'!$B24,0)</f>
        <v>0</v>
      </c>
      <c r="U12">
        <f ca="1">ROUNDUP((($P$30*('Client Predictions &amp; Input'!$B$31)+SUM($Q$26:$AB$26))*U$28)*'Client Predictions &amp; Input'!$B24,0)</f>
        <v>0</v>
      </c>
      <c r="V12">
        <f ca="1">ROUNDUP((($P$30*('Client Predictions &amp; Input'!$B$31)+SUM($Q$26:$AB$26))*V$28)*'Client Predictions &amp; Input'!$B24,0)</f>
        <v>0</v>
      </c>
      <c r="W12">
        <f ca="1">ROUNDUP((($P$30*('Client Predictions &amp; Input'!$B$31)+SUM($Q$26:$AB$26))*W$28)*'Client Predictions &amp; Input'!$B24,0)</f>
        <v>0</v>
      </c>
      <c r="X12">
        <f ca="1">ROUNDUP((($P$30*('Client Predictions &amp; Input'!$B$31)+SUM($Q$26:$AB$26))*X$28)*'Client Predictions &amp; Input'!$B24,0)</f>
        <v>0</v>
      </c>
      <c r="Y12">
        <f ca="1">ROUNDUP((($P$30*('Client Predictions &amp; Input'!$B$31)+SUM($Q$26:$AB$26))*Y$28)*'Client Predictions &amp; Input'!$B24,0)</f>
        <v>0</v>
      </c>
      <c r="Z12">
        <f ca="1">ROUNDUP((($P$30*('Client Predictions &amp; Input'!$B$31)+SUM($Q$26:$AB$26))*Z$28)*'Client Predictions &amp; Input'!$B24,0)</f>
        <v>0</v>
      </c>
      <c r="AA12">
        <f ca="1">ROUNDUP((($P$30*('Client Predictions &amp; Input'!$B$31)+SUM($Q$26:$AB$26))*AA$28)*'Client Predictions &amp; Input'!$B24,0)</f>
        <v>0</v>
      </c>
      <c r="AB12">
        <f ca="1">ROUNDUP((($P$30*('Client Predictions &amp; Input'!$B$31)+SUM($Q$26:$AB$26))*AB$28)*'Client Predictions &amp; Input'!$B24,0)</f>
        <v>0</v>
      </c>
      <c r="AC12">
        <f ca="1">ROUNDUP((($AB$30*('Client Predictions &amp; Input'!$B$32)+SUM($AC$26:$AN$26))*AC$28)*'Client Predictions &amp; Input'!$B24,0)</f>
        <v>0</v>
      </c>
      <c r="AD12">
        <f ca="1">ROUNDUP((($AB$30*('Client Predictions &amp; Input'!$B$32)+SUM($AC$26:$AN$26))*AD$28)*'Client Predictions &amp; Input'!$B24,0)</f>
        <v>0</v>
      </c>
      <c r="AE12">
        <f ca="1">ROUNDUP((($AB$30*('Client Predictions &amp; Input'!$B$32)+SUM($AC$26:$AN$26))*AE$28)*'Client Predictions &amp; Input'!$B24,0)</f>
        <v>0</v>
      </c>
      <c r="AF12">
        <f ca="1">ROUNDUP((($AB$30*('Client Predictions &amp; Input'!$B$32)+SUM($AC$26:$AN$26))*AF$28)*'Client Predictions &amp; Input'!$B24,0)</f>
        <v>0</v>
      </c>
      <c r="AG12">
        <f ca="1">ROUNDUP((($AB$30*('Client Predictions &amp; Input'!$B$32)+SUM($AC$26:$AN$26))*AG$28)*'Client Predictions &amp; Input'!$B24,0)</f>
        <v>0</v>
      </c>
      <c r="AH12">
        <f ca="1">ROUNDUP((($AB$30*('Client Predictions &amp; Input'!$B$32)+SUM($AC$26:$AN$26))*AH$28)*'Client Predictions &amp; Input'!$B24,0)</f>
        <v>0</v>
      </c>
      <c r="AI12">
        <f ca="1">ROUNDUP((($AB$30*('Client Predictions &amp; Input'!$B$32)+SUM($AC$26:$AN$26))*AI$28)*'Client Predictions &amp; Input'!$B24,0)</f>
        <v>0</v>
      </c>
      <c r="AJ12">
        <f ca="1">ROUNDUP((($AB$30*('Client Predictions &amp; Input'!$B$32)+SUM($AC$26:$AN$26))*AJ$28)*'Client Predictions &amp; Input'!$B24,0)</f>
        <v>0</v>
      </c>
      <c r="AK12">
        <f ca="1">ROUNDUP((($AB$30*('Client Predictions &amp; Input'!$B$32)+SUM($AC$26:$AN$26))*AK$28)*'Client Predictions &amp; Input'!$B24,0)</f>
        <v>0</v>
      </c>
      <c r="AL12">
        <f ca="1">ROUNDUP((($AB$30*('Client Predictions &amp; Input'!$B$32)+SUM($AC$26:$AN$26))*AL$28)*'Client Predictions &amp; Input'!$B24,0)</f>
        <v>0</v>
      </c>
      <c r="AM12">
        <f ca="1">ROUNDUP((($AB$30*('Client Predictions &amp; Input'!$B$32)+SUM($AC$26:$AN$26))*AM$28)*'Client Predictions &amp; Input'!$B24,0)</f>
        <v>0</v>
      </c>
      <c r="AN12">
        <f ca="1"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 ca="1">'Client Predictions &amp; Input'!B12</f>
        <v>50</v>
      </c>
      <c r="D13" s="8">
        <f ca="1">'Client Predictions &amp; Input'!C12</f>
        <v>100</v>
      </c>
      <c r="E13" s="3">
        <f ca="1">ROUNDUP(((('Client Predictions &amp; Input'!$B$29-'Client Predictions &amp; Input'!$B$30)*E$28)+'Client Predictions &amp; Input'!$B$30)*'Client Predictions &amp; Input'!B25,0)</f>
        <v>7</v>
      </c>
      <c r="F13" s="3">
        <f ca="1">ROUNDUP(('Client Predictions &amp; Input'!$B$29-'Client Predictions &amp; Input'!$B$30)*F$28*'Client Predictions &amp; Input'!$B25,0)</f>
        <v>3</v>
      </c>
      <c r="G13" s="3">
        <f ca="1">ROUNDUP(('Client Predictions &amp; Input'!$B$29-'Client Predictions &amp; Input'!$B$30)*G$28*'Client Predictions &amp; Input'!$B25,0)</f>
        <v>3</v>
      </c>
      <c r="H13" s="3">
        <f ca="1">ROUNDUP(('Client Predictions &amp; Input'!$B$29-'Client Predictions &amp; Input'!$B$30)*H$28*'Client Predictions &amp; Input'!$B25,0)</f>
        <v>3</v>
      </c>
      <c r="I13" s="3">
        <f ca="1">ROUNDUP(('Client Predictions &amp; Input'!$B$29-'Client Predictions &amp; Input'!$B$30)*I$28*'Client Predictions &amp; Input'!$B25,0)</f>
        <v>3</v>
      </c>
      <c r="J13" s="3">
        <f ca="1">ROUNDUP(('Client Predictions &amp; Input'!$B$29-'Client Predictions &amp; Input'!$B$30)*J$28*'Client Predictions &amp; Input'!$B25,0)</f>
        <v>3</v>
      </c>
      <c r="K13" s="3">
        <f ca="1">ROUNDUP(('Client Predictions &amp; Input'!$B$29-'Client Predictions &amp; Input'!$B$30)*K$28*'Client Predictions &amp; Input'!$B25,0)</f>
        <v>3</v>
      </c>
      <c r="L13" s="3">
        <f ca="1">ROUNDUP(('Client Predictions &amp; Input'!$B$29-'Client Predictions &amp; Input'!$B$30)*L$28*'Client Predictions &amp; Input'!$B25,0)</f>
        <v>3</v>
      </c>
      <c r="M13" s="3">
        <f ca="1">ROUNDUP(('Client Predictions &amp; Input'!$B$29-'Client Predictions &amp; Input'!$B$30)*M$28*'Client Predictions &amp; Input'!$B25,0)</f>
        <v>3</v>
      </c>
      <c r="N13" s="3">
        <f ca="1">ROUNDUP(('Client Predictions &amp; Input'!$B$29-'Client Predictions &amp; Input'!$B$30)*N$28*'Client Predictions &amp; Input'!$B25,0)</f>
        <v>3</v>
      </c>
      <c r="O13" s="3">
        <f ca="1">ROUNDUP(('Client Predictions &amp; Input'!$B$29-'Client Predictions &amp; Input'!$B$30)*O$28*'Client Predictions &amp; Input'!$B25,0)</f>
        <v>3</v>
      </c>
      <c r="P13" s="3">
        <f ca="1">ROUNDUP(('Client Predictions &amp; Input'!$B$29-'Client Predictions &amp; Input'!$B$30)*P$28*'Client Predictions &amp; Input'!$B25,0)</f>
        <v>2</v>
      </c>
      <c r="Q13">
        <f ca="1">ROUNDUP((($P$30*('Client Predictions &amp; Input'!$B$31)+SUM($Q$26:$AB$26))*Q$28)*'Client Predictions &amp; Input'!$B25,0)</f>
        <v>12</v>
      </c>
      <c r="R13">
        <f ca="1">ROUNDUP((($P$30*('Client Predictions &amp; Input'!$B$31)+SUM($Q$26:$AB$26))*R$28)*'Client Predictions &amp; Input'!$B25,0)</f>
        <v>14</v>
      </c>
      <c r="S13">
        <f ca="1">ROUNDUP((($P$30*('Client Predictions &amp; Input'!$B$31)+SUM($Q$26:$AB$26))*S$28)*'Client Predictions &amp; Input'!$B25,0)</f>
        <v>17</v>
      </c>
      <c r="T13">
        <f ca="1">ROUNDUP((($P$30*('Client Predictions &amp; Input'!$B$31)+SUM($Q$26:$AB$26))*T$28)*'Client Predictions &amp; Input'!$B25,0)</f>
        <v>15</v>
      </c>
      <c r="U13">
        <f ca="1">ROUNDUP((($P$30*('Client Predictions &amp; Input'!$B$31)+SUM($Q$26:$AB$26))*U$28)*'Client Predictions &amp; Input'!$B25,0)</f>
        <v>17</v>
      </c>
      <c r="V13">
        <f ca="1">ROUNDUP((($P$30*('Client Predictions &amp; Input'!$B$31)+SUM($Q$26:$AB$26))*V$28)*'Client Predictions &amp; Input'!$B25,0)</f>
        <v>17</v>
      </c>
      <c r="W13">
        <f ca="1">ROUNDUP((($P$30*('Client Predictions &amp; Input'!$B$31)+SUM($Q$26:$AB$26))*W$28)*'Client Predictions &amp; Input'!$B25,0)</f>
        <v>15</v>
      </c>
      <c r="X13">
        <f ca="1">ROUNDUP((($P$30*('Client Predictions &amp; Input'!$B$31)+SUM($Q$26:$AB$26))*X$28)*'Client Predictions &amp; Input'!$B25,0)</f>
        <v>14</v>
      </c>
      <c r="Y13">
        <f ca="1">ROUNDUP((($P$30*('Client Predictions &amp; Input'!$B$31)+SUM($Q$26:$AB$26))*Y$28)*'Client Predictions &amp; Input'!$B25,0)</f>
        <v>14</v>
      </c>
      <c r="Z13">
        <f ca="1">ROUNDUP((($P$30*('Client Predictions &amp; Input'!$B$31)+SUM($Q$26:$AB$26))*Z$28)*'Client Predictions &amp; Input'!$B25,0)</f>
        <v>14</v>
      </c>
      <c r="AA13">
        <f ca="1">ROUNDUP((($P$30*('Client Predictions &amp; Input'!$B$31)+SUM($Q$26:$AB$26))*AA$28)*'Client Predictions &amp; Input'!$B25,0)</f>
        <v>14</v>
      </c>
      <c r="AB13">
        <f ca="1">ROUNDUP((($P$30*('Client Predictions &amp; Input'!$B$31)+SUM($Q$26:$AB$26))*AB$28)*'Client Predictions &amp; Input'!$B25,0)</f>
        <v>11</v>
      </c>
      <c r="AC13">
        <f ca="1">ROUNDUP((($AB$30*('Client Predictions &amp; Input'!$B$32)+SUM($AC$26:$AN$26))*AC$28)*'Client Predictions &amp; Input'!$B25,0)</f>
        <v>21</v>
      </c>
      <c r="AD13">
        <f ca="1">ROUNDUP((($AB$30*('Client Predictions &amp; Input'!$B$32)+SUM($AC$26:$AN$26))*AD$28)*'Client Predictions &amp; Input'!$B25,0)</f>
        <v>24</v>
      </c>
      <c r="AE13">
        <f ca="1">ROUNDUP((($AB$30*('Client Predictions &amp; Input'!$B$32)+SUM($AC$26:$AN$26))*AE$28)*'Client Predictions &amp; Input'!$B25,0)</f>
        <v>29</v>
      </c>
      <c r="AF13">
        <f ca="1">ROUNDUP((($AB$30*('Client Predictions &amp; Input'!$B$32)+SUM($AC$26:$AN$26))*AF$28)*'Client Predictions &amp; Input'!$B25,0)</f>
        <v>25</v>
      </c>
      <c r="AG13">
        <f ca="1">ROUNDUP((($AB$30*('Client Predictions &amp; Input'!$B$32)+SUM($AC$26:$AN$26))*AG$28)*'Client Predictions &amp; Input'!$B25,0)</f>
        <v>30</v>
      </c>
      <c r="AH13">
        <f ca="1">ROUNDUP((($AB$30*('Client Predictions &amp; Input'!$B$32)+SUM($AC$26:$AN$26))*AH$28)*'Client Predictions &amp; Input'!$B25,0)</f>
        <v>29</v>
      </c>
      <c r="AI13">
        <f ca="1">ROUNDUP((($AB$30*('Client Predictions &amp; Input'!$B$32)+SUM($AC$26:$AN$26))*AI$28)*'Client Predictions &amp; Input'!$B25,0)</f>
        <v>25</v>
      </c>
      <c r="AJ13">
        <f ca="1">ROUNDUP((($AB$30*('Client Predictions &amp; Input'!$B$32)+SUM($AC$26:$AN$26))*AJ$28)*'Client Predictions &amp; Input'!$B25,0)</f>
        <v>25</v>
      </c>
      <c r="AK13">
        <f ca="1">ROUNDUP((($AB$30*('Client Predictions &amp; Input'!$B$32)+SUM($AC$26:$AN$26))*AK$28)*'Client Predictions &amp; Input'!$B25,0)</f>
        <v>23</v>
      </c>
      <c r="AL13">
        <f ca="1">ROUNDUP((($AB$30*('Client Predictions &amp; Input'!$B$32)+SUM($AC$26:$AN$26))*AL$28)*'Client Predictions &amp; Input'!$B25,0)</f>
        <v>24</v>
      </c>
      <c r="AM13">
        <f ca="1">ROUNDUP((($AB$30*('Client Predictions &amp; Input'!$B$32)+SUM($AC$26:$AN$26))*AM$28)*'Client Predictions &amp; Input'!$B25,0)</f>
        <v>25</v>
      </c>
      <c r="AN13">
        <f ca="1">ROUNDUP((($AB$30*('Client Predictions &amp; Input'!$B$32)+SUM($AC$26:$AN$26))*AN$28)*'Client Predictions &amp; Input'!$B25,0)</f>
        <v>19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 ca="1">ROUNDUP(SUM(C4:E4)*'Client Predictions &amp; Input'!B28,0)</f>
        <v>0</v>
      </c>
      <c r="R15">
        <f ca="1">ROUNDUP(F4*'Client Predictions &amp; Input'!$B$28,0)</f>
        <v>0</v>
      </c>
      <c r="S15">
        <f ca="1">ROUNDUP(G4*'Client Predictions &amp; Input'!$B$28,0)</f>
        <v>0</v>
      </c>
      <c r="T15">
        <f ca="1">ROUNDUP(H4*'Client Predictions &amp; Input'!$B$28,0)</f>
        <v>0</v>
      </c>
      <c r="U15">
        <f ca="1">ROUNDUP(I4*'Client Predictions &amp; Input'!$B$28,0)</f>
        <v>0</v>
      </c>
      <c r="V15">
        <f ca="1">ROUNDUP(J4*'Client Predictions &amp; Input'!$B$28,0)</f>
        <v>0</v>
      </c>
      <c r="W15">
        <f ca="1">ROUNDUP(K4*'Client Predictions &amp; Input'!$B$28,0)</f>
        <v>0</v>
      </c>
      <c r="X15">
        <f ca="1">ROUNDUP(L4*'Client Predictions &amp; Input'!$B$28,0)</f>
        <v>0</v>
      </c>
      <c r="Y15">
        <f ca="1">ROUNDUP(M4*'Client Predictions &amp; Input'!$B$28,0)</f>
        <v>0</v>
      </c>
      <c r="Z15">
        <f ca="1">ROUNDUP(N4*'Client Predictions &amp; Input'!$B$28,0)</f>
        <v>0</v>
      </c>
      <c r="AA15">
        <f ca="1">ROUNDUP(O4*'Client Predictions &amp; Input'!$B$28,0)</f>
        <v>0</v>
      </c>
      <c r="AB15">
        <f ca="1">ROUNDUP(P4*'Client Predictions &amp; Input'!$B$28,0)</f>
        <v>0</v>
      </c>
      <c r="AC15" s="4">
        <f ca="1">ROUNDUP(((Q4+Q15)*('Client Predictions &amp; Input'!$B$28)),0)</f>
        <v>0</v>
      </c>
      <c r="AD15">
        <f ca="1">ROUNDUP(((R4+R15)*('Client Predictions &amp; Input'!$B$28)),0)</f>
        <v>0</v>
      </c>
      <c r="AE15">
        <f ca="1">ROUNDUP(((S4+S15)*('Client Predictions &amp; Input'!$B$28)),0)</f>
        <v>0</v>
      </c>
      <c r="AF15">
        <f ca="1">ROUNDUP(((T4+T15)*('Client Predictions &amp; Input'!$B$28)),0)</f>
        <v>0</v>
      </c>
      <c r="AG15">
        <f ca="1">ROUNDUP(((U4+U15)*('Client Predictions &amp; Input'!$B$28)),0)</f>
        <v>0</v>
      </c>
      <c r="AH15">
        <f ca="1">ROUNDUP(((V4+V15)*('Client Predictions &amp; Input'!$B$28)),0)</f>
        <v>0</v>
      </c>
      <c r="AI15">
        <f ca="1">ROUNDUP(((W4+W15)*('Client Predictions &amp; Input'!$B$28)),0)</f>
        <v>0</v>
      </c>
      <c r="AJ15">
        <f ca="1">ROUNDUP(((X4+X15)*('Client Predictions &amp; Input'!$B$28)),0)</f>
        <v>0</v>
      </c>
      <c r="AK15">
        <f ca="1">ROUNDUP(((Y4+Y15)*('Client Predictions &amp; Input'!$B$28)),0)</f>
        <v>0</v>
      </c>
      <c r="AL15">
        <f ca="1">ROUNDUP(((Z4+Z15)*('Client Predictions &amp; Input'!$B$28)),0)</f>
        <v>0</v>
      </c>
      <c r="AM15">
        <f ca="1">ROUNDUP(((AA4+AA15)*('Client Predictions &amp; Input'!$B$28)),0)</f>
        <v>0</v>
      </c>
      <c r="AN15">
        <f ca="1">ROUNDUP(((AB4+AB15)*('Client Predictions &amp; Input'!$B$28)),0)</f>
        <v>0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 ca="1">ROUNDUP(((SUM(C5:E5)*'Client Predictions &amp; Input'!$B$28)),0)</f>
        <v>0</v>
      </c>
      <c r="AD16">
        <f ca="1">ROUNDUP(((F5*'Client Predictions &amp; Input'!$B$28)),0)</f>
        <v>0</v>
      </c>
      <c r="AE16">
        <f ca="1">ROUNDUP(((G5*'Client Predictions &amp; Input'!$B$28)),0)</f>
        <v>0</v>
      </c>
      <c r="AF16">
        <f ca="1">ROUNDUP(((H5*'Client Predictions &amp; Input'!$B$28)),0)</f>
        <v>0</v>
      </c>
      <c r="AG16">
        <f ca="1">ROUNDUP(((I5*'Client Predictions &amp; Input'!$B$28)),0)</f>
        <v>0</v>
      </c>
      <c r="AH16">
        <f ca="1">ROUNDUP(((J5*'Client Predictions &amp; Input'!$B$28)),0)</f>
        <v>0</v>
      </c>
      <c r="AI16">
        <f ca="1">ROUNDUP(((K5*'Client Predictions &amp; Input'!$B$28)),0)</f>
        <v>0</v>
      </c>
      <c r="AJ16">
        <f ca="1">ROUNDUP(((L5*'Client Predictions &amp; Input'!$B$28)),0)</f>
        <v>0</v>
      </c>
      <c r="AK16">
        <f ca="1">ROUNDUP(((M5*'Client Predictions &amp; Input'!$B$28)),0)</f>
        <v>0</v>
      </c>
      <c r="AL16">
        <f ca="1">ROUNDUP(((N5*'Client Predictions &amp; Input'!$B$28)),0)</f>
        <v>0</v>
      </c>
      <c r="AM16">
        <f ca="1">ROUNDUP(((O5*'Client Predictions &amp; Input'!$B$28)),0)</f>
        <v>0</v>
      </c>
      <c r="AN16">
        <f ca="1"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 ca="1">ROUNDUP(SUM(C4:E4)*(1-'Client Predictions &amp; Input'!$B$28),0)</f>
        <v>50</v>
      </c>
      <c r="R26">
        <f ca="1">ROUNDUP(F4*(1-'Client Predictions &amp; Input'!$B$28),0)</f>
        <v>0</v>
      </c>
      <c r="S26">
        <f ca="1">ROUNDUP(G4*(1-'Client Predictions &amp; Input'!$B$28),0)</f>
        <v>0</v>
      </c>
      <c r="T26">
        <f ca="1">ROUNDUP(H4*(1-'Client Predictions &amp; Input'!$B$28),0)</f>
        <v>0</v>
      </c>
      <c r="U26">
        <f ca="1">ROUNDUP(I4*(1-'Client Predictions &amp; Input'!$B$28),0)</f>
        <v>0</v>
      </c>
      <c r="V26">
        <f ca="1">ROUNDUP(J4*(1-'Client Predictions &amp; Input'!$B$28),0)</f>
        <v>0</v>
      </c>
      <c r="W26">
        <f ca="1">ROUNDUP(K4*(1-'Client Predictions &amp; Input'!$B$28),0)</f>
        <v>0</v>
      </c>
      <c r="X26">
        <f ca="1">ROUNDUP(L4*(1-'Client Predictions &amp; Input'!$B$28),0)</f>
        <v>0</v>
      </c>
      <c r="Y26">
        <f ca="1">ROUNDUP(M4*(1-'Client Predictions &amp; Input'!$B$28),0)</f>
        <v>0</v>
      </c>
      <c r="Z26">
        <f ca="1">ROUNDUP(N4*(1-'Client Predictions &amp; Input'!$B$28),0)</f>
        <v>0</v>
      </c>
      <c r="AA26">
        <f ca="1">ROUNDUP(O4*(1-'Client Predictions &amp; Input'!$B$28),0)</f>
        <v>0</v>
      </c>
      <c r="AB26">
        <f ca="1">ROUNDUP(P4*(1-'Client Predictions &amp; Input'!$B$28),0)</f>
        <v>0</v>
      </c>
      <c r="AC26" s="4">
        <f ca="1">ROUNDUP(((Q4+Q15)*(1-'Client Predictions &amp; Input'!$B$28))+(SUM(C5:E5)*(1-'Client Predictions &amp; Input'!$B$28)),0)</f>
        <v>157</v>
      </c>
      <c r="AD26">
        <f ca="1">ROUNDUP(((R4+R15)*(1-'Client Predictions &amp; Input'!$B$28))+(F5)*(1-'Client Predictions &amp; Input'!$B$28),0)</f>
        <v>3</v>
      </c>
      <c r="AE26">
        <f ca="1">ROUNDUP(((S4+S15)*(1-'Client Predictions &amp; Input'!$B$28))+(G5)*(1-'Client Predictions &amp; Input'!$B$28),0)</f>
        <v>3</v>
      </c>
      <c r="AF26">
        <f ca="1">ROUNDUP(((T4+T15)*(1-'Client Predictions &amp; Input'!$B$28))+(H5)*(1-'Client Predictions &amp; Input'!$B$28),0)</f>
        <v>3</v>
      </c>
      <c r="AG26">
        <f ca="1">ROUNDUP(((U4+U15)*(1-'Client Predictions &amp; Input'!$B$28))+(I5)*(1-'Client Predictions &amp; Input'!$B$28),0)</f>
        <v>3</v>
      </c>
      <c r="AH26">
        <f ca="1">ROUNDUP(((V4+V15)*(1-'Client Predictions &amp; Input'!$B$28))+(J5)*(1-'Client Predictions &amp; Input'!$B$28),0)</f>
        <v>3</v>
      </c>
      <c r="AI26">
        <f ca="1">ROUNDUP(((W4+W15)*(1-'Client Predictions &amp; Input'!$B$28))+(K5)*(1-'Client Predictions &amp; Input'!$B$28),0)</f>
        <v>3</v>
      </c>
      <c r="AJ26">
        <f ca="1">ROUNDUP(((X4+X15)*(1-'Client Predictions &amp; Input'!$B$28))+(L5)*(1-'Client Predictions &amp; Input'!$B$28),0)</f>
        <v>3</v>
      </c>
      <c r="AK26">
        <f ca="1">ROUNDUP(((Y4+Y15)*(1-'Client Predictions &amp; Input'!$B$28))+(M5)*(1-'Client Predictions &amp; Input'!$B$28),0)</f>
        <v>3</v>
      </c>
      <c r="AL26">
        <f ca="1">ROUNDUP(((Z4+Z15)*(1-'Client Predictions &amp; Input'!$B$28))+(N5)*(1-'Client Predictions &amp; Input'!$B$28),0)</f>
        <v>3</v>
      </c>
      <c r="AM26">
        <f ca="1">ROUNDUP(((AA4+AA15)*(1-'Client Predictions &amp; Input'!$B$28))+(O5)*(1-'Client Predictions &amp; Input'!$B$28),0)</f>
        <v>3</v>
      </c>
      <c r="AN26">
        <f ca="1">ROUNDUP(((AB4+AB15)*(1-'Client Predictions &amp; Input'!$B$28))+(P5)*(1-'Client Predictions &amp; Input'!$B$28),0)</f>
        <v>2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500</v>
      </c>
      <c r="D30">
        <f t="shared" ref="D30:AN30" si="0">C30+SUM(D4:D13)-D26</f>
        <v>800</v>
      </c>
      <c r="E30">
        <f t="shared" si="0"/>
        <v>822</v>
      </c>
      <c r="F30">
        <f t="shared" si="0"/>
        <v>831</v>
      </c>
      <c r="G30">
        <f t="shared" si="0"/>
        <v>840</v>
      </c>
      <c r="H30">
        <f t="shared" si="0"/>
        <v>849</v>
      </c>
      <c r="I30">
        <f t="shared" si="0"/>
        <v>858</v>
      </c>
      <c r="J30">
        <f t="shared" si="0"/>
        <v>867</v>
      </c>
      <c r="K30">
        <f t="shared" si="0"/>
        <v>876</v>
      </c>
      <c r="L30">
        <f t="shared" si="0"/>
        <v>885</v>
      </c>
      <c r="M30">
        <f t="shared" si="0"/>
        <v>894</v>
      </c>
      <c r="N30">
        <f t="shared" si="0"/>
        <v>903</v>
      </c>
      <c r="O30">
        <f t="shared" si="0"/>
        <v>912</v>
      </c>
      <c r="P30">
        <f t="shared" si="0"/>
        <v>918</v>
      </c>
      <c r="Q30">
        <f t="shared" si="0"/>
        <v>905</v>
      </c>
      <c r="R30">
        <f t="shared" si="0"/>
        <v>947</v>
      </c>
      <c r="S30">
        <f t="shared" si="0"/>
        <v>998</v>
      </c>
      <c r="T30">
        <f t="shared" si="0"/>
        <v>1043</v>
      </c>
      <c r="U30">
        <f t="shared" si="0"/>
        <v>1095</v>
      </c>
      <c r="V30">
        <f t="shared" si="0"/>
        <v>1147</v>
      </c>
      <c r="W30">
        <f t="shared" si="0"/>
        <v>1192</v>
      </c>
      <c r="X30">
        <f t="shared" si="0"/>
        <v>1235</v>
      </c>
      <c r="Y30">
        <f t="shared" si="0"/>
        <v>1277</v>
      </c>
      <c r="Z30">
        <f t="shared" si="0"/>
        <v>1319</v>
      </c>
      <c r="AA30">
        <f t="shared" si="0"/>
        <v>1362</v>
      </c>
      <c r="AB30">
        <f t="shared" si="0"/>
        <v>1395</v>
      </c>
      <c r="AC30">
        <f t="shared" si="0"/>
        <v>1302</v>
      </c>
      <c r="AD30">
        <f t="shared" si="0"/>
        <v>1372</v>
      </c>
      <c r="AE30">
        <f t="shared" si="0"/>
        <v>1457</v>
      </c>
      <c r="AF30">
        <f t="shared" si="0"/>
        <v>1530</v>
      </c>
      <c r="AG30">
        <f t="shared" si="0"/>
        <v>1618</v>
      </c>
      <c r="AH30">
        <f t="shared" si="0"/>
        <v>1703</v>
      </c>
      <c r="AI30">
        <f t="shared" si="0"/>
        <v>1776</v>
      </c>
      <c r="AJ30">
        <f t="shared" si="0"/>
        <v>1848</v>
      </c>
      <c r="AK30">
        <f t="shared" si="0"/>
        <v>1915</v>
      </c>
      <c r="AL30">
        <f t="shared" si="0"/>
        <v>1984</v>
      </c>
      <c r="AM30">
        <f t="shared" si="0"/>
        <v>2056</v>
      </c>
      <c r="AN30">
        <f t="shared" si="0"/>
        <v>2112</v>
      </c>
    </row>
    <row r="32" spans="1:40">
      <c r="B32" t="s">
        <v>12</v>
      </c>
      <c r="C32">
        <f t="shared" ref="C32:AN32" si="1">SUMPRODUCT(C4:C13,$A$4:$A$13)</f>
        <v>2750</v>
      </c>
      <c r="D32">
        <f t="shared" si="1"/>
        <v>1700</v>
      </c>
      <c r="E32">
        <f t="shared" si="1"/>
        <v>124</v>
      </c>
      <c r="F32">
        <f t="shared" si="1"/>
        <v>51</v>
      </c>
      <c r="G32">
        <f t="shared" si="1"/>
        <v>51</v>
      </c>
      <c r="H32">
        <f t="shared" si="1"/>
        <v>51</v>
      </c>
      <c r="I32">
        <f t="shared" si="1"/>
        <v>51</v>
      </c>
      <c r="J32">
        <f t="shared" si="1"/>
        <v>51</v>
      </c>
      <c r="K32">
        <f t="shared" si="1"/>
        <v>51</v>
      </c>
      <c r="L32">
        <f t="shared" si="1"/>
        <v>51</v>
      </c>
      <c r="M32">
        <f t="shared" si="1"/>
        <v>51</v>
      </c>
      <c r="N32">
        <f t="shared" si="1"/>
        <v>51</v>
      </c>
      <c r="O32">
        <f t="shared" si="1"/>
        <v>51</v>
      </c>
      <c r="P32">
        <f t="shared" si="1"/>
        <v>34</v>
      </c>
      <c r="Q32">
        <f t="shared" si="1"/>
        <v>209</v>
      </c>
      <c r="R32">
        <f t="shared" si="1"/>
        <v>238</v>
      </c>
      <c r="S32">
        <f t="shared" si="1"/>
        <v>289</v>
      </c>
      <c r="T32">
        <f t="shared" si="1"/>
        <v>255</v>
      </c>
      <c r="U32">
        <f t="shared" si="1"/>
        <v>294</v>
      </c>
      <c r="V32">
        <f t="shared" si="1"/>
        <v>294</v>
      </c>
      <c r="W32">
        <f t="shared" si="1"/>
        <v>255</v>
      </c>
      <c r="X32">
        <f t="shared" si="1"/>
        <v>243</v>
      </c>
      <c r="Y32">
        <f t="shared" si="1"/>
        <v>238</v>
      </c>
      <c r="Z32">
        <f t="shared" si="1"/>
        <v>238</v>
      </c>
      <c r="AA32">
        <f t="shared" si="1"/>
        <v>243</v>
      </c>
      <c r="AB32">
        <f t="shared" si="1"/>
        <v>187</v>
      </c>
      <c r="AC32">
        <f t="shared" si="1"/>
        <v>362</v>
      </c>
      <c r="AD32">
        <f t="shared" si="1"/>
        <v>413</v>
      </c>
      <c r="AE32">
        <f t="shared" si="1"/>
        <v>498</v>
      </c>
      <c r="AF32">
        <f t="shared" si="1"/>
        <v>430</v>
      </c>
      <c r="AG32">
        <f t="shared" si="1"/>
        <v>515</v>
      </c>
      <c r="AH32">
        <f t="shared" si="1"/>
        <v>498</v>
      </c>
      <c r="AI32">
        <f t="shared" si="1"/>
        <v>430</v>
      </c>
      <c r="AJ32">
        <f t="shared" si="1"/>
        <v>425</v>
      </c>
      <c r="AK32">
        <f t="shared" si="1"/>
        <v>396</v>
      </c>
      <c r="AL32">
        <f t="shared" si="1"/>
        <v>408</v>
      </c>
      <c r="AM32">
        <f t="shared" si="1"/>
        <v>425</v>
      </c>
      <c r="AN32">
        <f t="shared" si="1"/>
        <v>328</v>
      </c>
    </row>
    <row r="35" spans="2:40">
      <c r="B35" t="s">
        <v>19</v>
      </c>
      <c r="C35" s="6">
        <f ca="1">ROUNDUP(C30*'Reference Data'!$B$1,0)</f>
        <v>1140</v>
      </c>
      <c r="D35" s="6">
        <f ca="1">ROUNDUP(D30*'Reference Data'!$B$1,0)</f>
        <v>1824</v>
      </c>
      <c r="E35" s="6">
        <f ca="1">ROUNDUP(E30*'Reference Data'!$B$1,0)</f>
        <v>1875</v>
      </c>
      <c r="F35" s="6">
        <f ca="1">ROUNDUP(F30*'Reference Data'!$B$1,0)</f>
        <v>1895</v>
      </c>
      <c r="G35" s="6">
        <f ca="1">ROUNDUP(G30*'Reference Data'!$B$1,0)</f>
        <v>1916</v>
      </c>
      <c r="H35" s="6">
        <f ca="1">ROUNDUP(H30*'Reference Data'!$B$1,0)</f>
        <v>1936</v>
      </c>
      <c r="I35" s="6">
        <f ca="1">ROUNDUP(I30*'Reference Data'!$B$1,0)</f>
        <v>1957</v>
      </c>
      <c r="J35" s="6">
        <f ca="1">ROUNDUP(J30*'Reference Data'!$B$1,0)</f>
        <v>1977</v>
      </c>
      <c r="K35" s="6">
        <f ca="1">ROUNDUP(K30*'Reference Data'!$B$1,0)</f>
        <v>1998</v>
      </c>
      <c r="L35" s="6">
        <f ca="1">ROUNDUP(L30*'Reference Data'!$B$1,0)</f>
        <v>2018</v>
      </c>
      <c r="M35" s="6">
        <f ca="1">ROUNDUP(M30*'Reference Data'!$B$1,0)</f>
        <v>2039</v>
      </c>
      <c r="N35" s="6">
        <f ca="1">ROUNDUP(N30*'Reference Data'!$B$1,0)</f>
        <v>2059</v>
      </c>
      <c r="O35" s="6">
        <f ca="1">ROUNDUP(O30*'Reference Data'!$B$1,0)</f>
        <v>2080</v>
      </c>
      <c r="P35" s="6">
        <f ca="1">ROUNDUP(P30*'Reference Data'!$B$1,0)</f>
        <v>2094</v>
      </c>
      <c r="Q35" s="6">
        <f ca="1">ROUNDUP(Q30*'Reference Data'!$B$1,0)</f>
        <v>2064</v>
      </c>
      <c r="R35" s="6">
        <f ca="1">ROUNDUP(R30*'Reference Data'!$B$1,0)</f>
        <v>2160</v>
      </c>
      <c r="S35" s="6">
        <f ca="1">ROUNDUP(S30*'Reference Data'!$B$1,0)</f>
        <v>2276</v>
      </c>
      <c r="T35" s="6">
        <f ca="1">ROUNDUP(T30*'Reference Data'!$B$1,0)</f>
        <v>2379</v>
      </c>
      <c r="U35" s="6">
        <f ca="1">ROUNDUP(U30*'Reference Data'!$B$1,0)</f>
        <v>2497</v>
      </c>
      <c r="V35" s="6">
        <f ca="1">ROUNDUP(V30*'Reference Data'!$B$1,0)</f>
        <v>2616</v>
      </c>
      <c r="W35" s="6">
        <f ca="1">ROUNDUP(W30*'Reference Data'!$B$1,0)</f>
        <v>2718</v>
      </c>
      <c r="X35" s="6">
        <f ca="1">ROUNDUP(X30*'Reference Data'!$B$1,0)</f>
        <v>2816</v>
      </c>
      <c r="Y35" s="6">
        <f ca="1">ROUNDUP(Y30*'Reference Data'!$B$1,0)</f>
        <v>2912</v>
      </c>
      <c r="Z35" s="6">
        <f ca="1">ROUNDUP(Z30*'Reference Data'!$B$1,0)</f>
        <v>3008</v>
      </c>
      <c r="AA35" s="6">
        <f ca="1">ROUNDUP(AA30*'Reference Data'!$B$1,0)</f>
        <v>3106</v>
      </c>
      <c r="AB35" s="6">
        <f ca="1">ROUNDUP(AB30*'Reference Data'!$B$1,0)</f>
        <v>3181</v>
      </c>
      <c r="AC35" s="6">
        <f ca="1">ROUNDUP(AC30*'Reference Data'!$B$1,0)</f>
        <v>2969</v>
      </c>
      <c r="AD35" s="6">
        <f ca="1">ROUNDUP(AD30*'Reference Data'!$B$1,0)</f>
        <v>3129</v>
      </c>
      <c r="AE35" s="6">
        <f ca="1">ROUNDUP(AE30*'Reference Data'!$B$1,0)</f>
        <v>3322</v>
      </c>
      <c r="AF35" s="6">
        <f ca="1">ROUNDUP(AF30*'Reference Data'!$B$1,0)</f>
        <v>3489</v>
      </c>
      <c r="AG35" s="6">
        <f ca="1">ROUNDUP(AG30*'Reference Data'!$B$1,0)</f>
        <v>3690</v>
      </c>
      <c r="AH35" s="6">
        <f ca="1">ROUNDUP(AH30*'Reference Data'!$B$1,0)</f>
        <v>3883</v>
      </c>
      <c r="AI35" s="6">
        <f ca="1">ROUNDUP(AI30*'Reference Data'!$B$1,0)</f>
        <v>4050</v>
      </c>
      <c r="AJ35" s="6">
        <f ca="1">ROUNDUP(AJ30*'Reference Data'!$B$1,0)</f>
        <v>4214</v>
      </c>
      <c r="AK35" s="6">
        <f ca="1">ROUNDUP(AK30*'Reference Data'!$B$1,0)</f>
        <v>4367</v>
      </c>
      <c r="AL35" s="6">
        <f ca="1">ROUNDUP(AL30*'Reference Data'!$B$1,0)</f>
        <v>4524</v>
      </c>
      <c r="AM35" s="6">
        <f ca="1">ROUNDUP(AM30*'Reference Data'!$B$1,0)</f>
        <v>4688</v>
      </c>
      <c r="AN35" s="6">
        <f ca="1">ROUNDUP(AN30*'Reference Data'!$B$1,0)</f>
        <v>4816</v>
      </c>
    </row>
    <row r="36" spans="2:40">
      <c r="B36" t="s">
        <v>20</v>
      </c>
      <c r="C36" s="6">
        <f ca="1">ROUNDUP(C30*'Reference Data'!$B$2,0)</f>
        <v>1880</v>
      </c>
      <c r="D36" s="6">
        <f ca="1">ROUNDUP(D30*'Reference Data'!$B$2,0)</f>
        <v>3008</v>
      </c>
      <c r="E36" s="6">
        <f ca="1">ROUNDUP(E30*'Reference Data'!$B$2,0)</f>
        <v>3091</v>
      </c>
      <c r="F36" s="6">
        <f ca="1">ROUNDUP(F30*'Reference Data'!$B$2,0)</f>
        <v>3125</v>
      </c>
      <c r="G36" s="6">
        <f ca="1">ROUNDUP(G30*'Reference Data'!$B$2,0)</f>
        <v>3159</v>
      </c>
      <c r="H36" s="6">
        <f ca="1">ROUNDUP(H30*'Reference Data'!$B$2,0)</f>
        <v>3193</v>
      </c>
      <c r="I36" s="6">
        <f ca="1">ROUNDUP(I30*'Reference Data'!$B$2,0)</f>
        <v>3227</v>
      </c>
      <c r="J36" s="6">
        <f ca="1">ROUNDUP(J30*'Reference Data'!$B$2,0)</f>
        <v>3260</v>
      </c>
      <c r="K36" s="6">
        <f ca="1">ROUNDUP(K30*'Reference Data'!$B$2,0)</f>
        <v>3294</v>
      </c>
      <c r="L36" s="6">
        <f ca="1">ROUNDUP(L30*'Reference Data'!$B$2,0)</f>
        <v>3328</v>
      </c>
      <c r="M36" s="6">
        <f ca="1">ROUNDUP(M30*'Reference Data'!$B$2,0)</f>
        <v>3362</v>
      </c>
      <c r="N36" s="6">
        <f ca="1">ROUNDUP(N30*'Reference Data'!$B$2,0)</f>
        <v>3396</v>
      </c>
      <c r="O36" s="6">
        <f ca="1">ROUNDUP(O30*'Reference Data'!$B$2,0)</f>
        <v>3430</v>
      </c>
      <c r="P36" s="6">
        <f ca="1">ROUNDUP(P30*'Reference Data'!$B$2,0)</f>
        <v>3452</v>
      </c>
      <c r="Q36" s="6">
        <f ca="1">ROUNDUP(Q30*'Reference Data'!$B$2,0)</f>
        <v>3403</v>
      </c>
      <c r="R36" s="6">
        <f ca="1">ROUNDUP(R30*'Reference Data'!$B$2,0)</f>
        <v>3561</v>
      </c>
      <c r="S36" s="6">
        <f ca="1">ROUNDUP(S30*'Reference Data'!$B$2,0)</f>
        <v>3753</v>
      </c>
      <c r="T36" s="6">
        <f ca="1">ROUNDUP(T30*'Reference Data'!$B$2,0)</f>
        <v>3922</v>
      </c>
      <c r="U36" s="6">
        <f ca="1">ROUNDUP(U30*'Reference Data'!$B$2,0)</f>
        <v>4118</v>
      </c>
      <c r="V36" s="6">
        <f ca="1">ROUNDUP(V30*'Reference Data'!$B$2,0)</f>
        <v>4313</v>
      </c>
      <c r="W36" s="6">
        <f ca="1">ROUNDUP(W30*'Reference Data'!$B$2,0)</f>
        <v>4482</v>
      </c>
      <c r="X36" s="6">
        <f ca="1">ROUNDUP(X30*'Reference Data'!$B$2,0)</f>
        <v>4644</v>
      </c>
      <c r="Y36" s="6">
        <f ca="1">ROUNDUP(Y30*'Reference Data'!$B$2,0)</f>
        <v>4802</v>
      </c>
      <c r="Z36" s="6">
        <f ca="1">ROUNDUP(Z30*'Reference Data'!$B$2,0)</f>
        <v>4960</v>
      </c>
      <c r="AA36" s="6">
        <f ca="1">ROUNDUP(AA30*'Reference Data'!$B$2,0)</f>
        <v>5122</v>
      </c>
      <c r="AB36" s="6">
        <f ca="1">ROUNDUP(AB30*'Reference Data'!$B$2,0)</f>
        <v>5246</v>
      </c>
      <c r="AC36" s="6">
        <f ca="1">ROUNDUP(AC30*'Reference Data'!$B$2,0)</f>
        <v>4896</v>
      </c>
      <c r="AD36" s="6">
        <f ca="1">ROUNDUP(AD30*'Reference Data'!$B$2,0)</f>
        <v>5159</v>
      </c>
      <c r="AE36" s="6">
        <f ca="1">ROUNDUP(AE30*'Reference Data'!$B$2,0)</f>
        <v>5479</v>
      </c>
      <c r="AF36" s="6">
        <f ca="1">ROUNDUP(AF30*'Reference Data'!$B$2,0)</f>
        <v>5753</v>
      </c>
      <c r="AG36" s="6">
        <f ca="1">ROUNDUP(AG30*'Reference Data'!$B$2,0)</f>
        <v>6084</v>
      </c>
      <c r="AH36" s="6">
        <f ca="1">ROUNDUP(AH30*'Reference Data'!$B$2,0)</f>
        <v>6404</v>
      </c>
      <c r="AI36" s="6">
        <f ca="1">ROUNDUP(AI30*'Reference Data'!$B$2,0)</f>
        <v>6678</v>
      </c>
      <c r="AJ36" s="6">
        <f ca="1">ROUNDUP(AJ30*'Reference Data'!$B$2,0)</f>
        <v>6949</v>
      </c>
      <c r="AK36" s="6">
        <f ca="1">ROUNDUP(AK30*'Reference Data'!$B$2,0)</f>
        <v>7201</v>
      </c>
      <c r="AL36" s="6">
        <f ca="1">ROUNDUP(AL30*'Reference Data'!$B$2,0)</f>
        <v>7460</v>
      </c>
      <c r="AM36" s="6">
        <f ca="1">ROUNDUP(AM30*'Reference Data'!$B$2,0)</f>
        <v>7731</v>
      </c>
      <c r="AN36" s="6">
        <f ca="1">ROUNDUP(AN30*'Reference Data'!$B$2,0)</f>
        <v>7942</v>
      </c>
    </row>
    <row r="38" spans="2:40">
      <c r="B38" t="s">
        <v>16</v>
      </c>
      <c r="C38" s="6">
        <f ca="1">ROUNDUP(C30*'Reference Data'!$B$3,0)*3</f>
        <v>105000</v>
      </c>
      <c r="D38" s="6">
        <f ca="1">ROUNDUP(D30*'Reference Data'!$B$3,0)*3</f>
        <v>168000</v>
      </c>
      <c r="E38" s="6">
        <f ca="1">ROUNDUP(E30*'Reference Data'!$B$3,0)</f>
        <v>57540</v>
      </c>
      <c r="F38" s="6">
        <f ca="1">ROUNDUP(F30*'Reference Data'!$B$3,0)</f>
        <v>58170</v>
      </c>
      <c r="G38" s="6">
        <f ca="1">ROUNDUP(G30*'Reference Data'!$B$3,0)</f>
        <v>58800</v>
      </c>
      <c r="H38" s="6">
        <f ca="1">ROUNDUP(H30*'Reference Data'!$B$3,0)</f>
        <v>59430</v>
      </c>
      <c r="I38" s="6">
        <f ca="1">ROUNDUP(I30*'Reference Data'!$B$3,0)</f>
        <v>60060</v>
      </c>
      <c r="J38" s="6">
        <f ca="1">ROUNDUP(J30*'Reference Data'!$B$3,0)</f>
        <v>60690</v>
      </c>
      <c r="K38" s="6">
        <f ca="1">ROUNDUP(K30*'Reference Data'!$B$3,0)</f>
        <v>61320</v>
      </c>
      <c r="L38" s="6">
        <f ca="1">ROUNDUP(L30*'Reference Data'!$B$3,0)</f>
        <v>61950</v>
      </c>
      <c r="M38" s="6">
        <f ca="1">ROUNDUP(M30*'Reference Data'!$B$3,0)</f>
        <v>62580</v>
      </c>
      <c r="N38" s="6">
        <f ca="1">ROUNDUP(N30*'Reference Data'!$B$3,0)</f>
        <v>63210</v>
      </c>
      <c r="O38" s="6">
        <f ca="1">ROUNDUP(O30*'Reference Data'!$B$3,0)</f>
        <v>63840</v>
      </c>
      <c r="P38" s="6">
        <f ca="1">ROUNDUP(P30*'Reference Data'!$B$3,0)</f>
        <v>64260</v>
      </c>
      <c r="Q38" s="6">
        <f ca="1">ROUNDUP(Q30*'Reference Data'!$B$3,0)</f>
        <v>63350</v>
      </c>
      <c r="R38" s="6">
        <f ca="1">ROUNDUP(R30*'Reference Data'!$B$3,0)</f>
        <v>66290</v>
      </c>
      <c r="S38" s="6">
        <f ca="1">ROUNDUP(S30*'Reference Data'!$B$3,0)</f>
        <v>69860</v>
      </c>
      <c r="T38" s="6">
        <f ca="1">ROUNDUP(T30*'Reference Data'!$B$3,0)</f>
        <v>73010</v>
      </c>
      <c r="U38" s="6">
        <f ca="1">ROUNDUP(U30*'Reference Data'!$B$3,0)</f>
        <v>76650</v>
      </c>
      <c r="V38" s="6">
        <f ca="1">ROUNDUP(V30*'Reference Data'!$B$3,0)</f>
        <v>80290</v>
      </c>
      <c r="W38" s="6">
        <f ca="1">ROUNDUP(W30*'Reference Data'!$B$3,0)</f>
        <v>83440</v>
      </c>
      <c r="X38" s="6">
        <f ca="1">ROUNDUP(X30*'Reference Data'!$B$3,0)</f>
        <v>86450</v>
      </c>
      <c r="Y38" s="6">
        <f ca="1">ROUNDUP(Y30*'Reference Data'!$B$3,0)</f>
        <v>89390</v>
      </c>
      <c r="Z38" s="6">
        <f ca="1">ROUNDUP(Z30*'Reference Data'!$B$3,0)</f>
        <v>92330</v>
      </c>
      <c r="AA38" s="6">
        <f ca="1">ROUNDUP(AA30*'Reference Data'!$B$3,0)</f>
        <v>95340</v>
      </c>
      <c r="AB38" s="6">
        <f ca="1">ROUNDUP(AB30*'Reference Data'!$B$3,0)</f>
        <v>97650</v>
      </c>
      <c r="AC38" s="6">
        <f ca="1">ROUNDUP(AC30*'Reference Data'!$B$3,0)</f>
        <v>91140</v>
      </c>
      <c r="AD38" s="6">
        <f ca="1">ROUNDUP(AD30*'Reference Data'!$B$3,0)</f>
        <v>96040</v>
      </c>
      <c r="AE38" s="6">
        <f ca="1">ROUNDUP(AE30*'Reference Data'!$B$3,0)</f>
        <v>101990</v>
      </c>
      <c r="AF38" s="6">
        <f ca="1">ROUNDUP(AF30*'Reference Data'!$B$3,0)</f>
        <v>107100</v>
      </c>
      <c r="AG38" s="6">
        <f ca="1">ROUNDUP(AG30*'Reference Data'!$B$3,0)</f>
        <v>113260</v>
      </c>
      <c r="AH38" s="6">
        <f ca="1">ROUNDUP(AH30*'Reference Data'!$B$3,0)</f>
        <v>119210</v>
      </c>
      <c r="AI38" s="6">
        <f ca="1">ROUNDUP(AI30*'Reference Data'!$B$3,0)</f>
        <v>124320</v>
      </c>
      <c r="AJ38" s="6">
        <f ca="1">ROUNDUP(AJ30*'Reference Data'!$B$3,0)</f>
        <v>129360</v>
      </c>
      <c r="AK38" s="6">
        <f ca="1">ROUNDUP(AK30*'Reference Data'!$B$3,0)</f>
        <v>134050</v>
      </c>
      <c r="AL38" s="6">
        <f ca="1">ROUNDUP(AL30*'Reference Data'!$B$3,0)</f>
        <v>138880</v>
      </c>
      <c r="AM38" s="6">
        <f ca="1">ROUNDUP(AM30*'Reference Data'!$B$3,0)</f>
        <v>143920</v>
      </c>
      <c r="AN38" s="6">
        <f ca="1">ROUNDUP(AN30*'Reference Data'!$B$3,0)</f>
        <v>147840</v>
      </c>
    </row>
    <row r="39" spans="2:40">
      <c r="B39" t="s">
        <v>30</v>
      </c>
      <c r="C39" s="6">
        <f ca="1">'Reference Data'!$B$7*C38</f>
        <v>6300</v>
      </c>
      <c r="D39" s="6">
        <f ca="1">'Reference Data'!$B$7*D38</f>
        <v>10080</v>
      </c>
      <c r="E39" s="6">
        <f ca="1">'Reference Data'!$B$7*E38</f>
        <v>3452.4</v>
      </c>
      <c r="F39" s="6">
        <f ca="1">'Reference Data'!$B$7*F38</f>
        <v>3490.2</v>
      </c>
      <c r="G39" s="6">
        <f ca="1">'Reference Data'!$B$7*G38</f>
        <v>3528</v>
      </c>
      <c r="H39" s="6">
        <f ca="1">'Reference Data'!$B$7*H38</f>
        <v>3565.7999999999997</v>
      </c>
      <c r="I39" s="6">
        <f ca="1">'Reference Data'!$B$7*I38</f>
        <v>3603.6</v>
      </c>
      <c r="J39" s="6">
        <f ca="1">'Reference Data'!$B$7*J38</f>
        <v>3641.4</v>
      </c>
      <c r="K39" s="6">
        <f ca="1">'Reference Data'!$B$7*K38</f>
        <v>3679.2</v>
      </c>
      <c r="L39" s="6">
        <f ca="1">'Reference Data'!$B$7*L38</f>
        <v>3717</v>
      </c>
      <c r="M39" s="6">
        <f ca="1">'Reference Data'!$B$7*M38</f>
        <v>3754.7999999999997</v>
      </c>
      <c r="N39" s="6">
        <f ca="1">'Reference Data'!$B$7*N38</f>
        <v>3792.6</v>
      </c>
      <c r="O39" s="6">
        <f ca="1">'Reference Data'!$B$7*O38</f>
        <v>3830.3999999999996</v>
      </c>
      <c r="P39" s="6">
        <f ca="1">'Reference Data'!$B$7*P38</f>
        <v>3855.6</v>
      </c>
      <c r="Q39" s="6">
        <f ca="1">'Reference Data'!$B$7*Q38</f>
        <v>3801</v>
      </c>
      <c r="R39" s="6">
        <f ca="1">'Reference Data'!$B$7*R38</f>
        <v>3977.3999999999996</v>
      </c>
      <c r="S39" s="6">
        <f ca="1">'Reference Data'!$B$7*S38</f>
        <v>4191.5999999999995</v>
      </c>
      <c r="T39" s="6">
        <f ca="1">'Reference Data'!$B$7*T38</f>
        <v>4380.5999999999995</v>
      </c>
      <c r="U39" s="6">
        <f ca="1">'Reference Data'!$B$7*U38</f>
        <v>4599</v>
      </c>
      <c r="V39" s="6">
        <f ca="1">'Reference Data'!$B$7*V38</f>
        <v>4817.3999999999996</v>
      </c>
      <c r="W39" s="6">
        <f ca="1">'Reference Data'!$B$7*W38</f>
        <v>5006.3999999999996</v>
      </c>
      <c r="X39" s="6">
        <f ca="1">'Reference Data'!$B$7*X38</f>
        <v>5187</v>
      </c>
      <c r="Y39" s="6">
        <f ca="1">'Reference Data'!$B$7*Y38</f>
        <v>5363.4</v>
      </c>
      <c r="Z39" s="6">
        <f ca="1">'Reference Data'!$B$7*Z38</f>
        <v>5539.8</v>
      </c>
      <c r="AA39" s="6">
        <f ca="1">'Reference Data'!$B$7*AA38</f>
        <v>5720.4</v>
      </c>
      <c r="AB39" s="6">
        <f ca="1">'Reference Data'!$B$7*AB38</f>
        <v>5859</v>
      </c>
      <c r="AC39" s="6">
        <f ca="1">'Reference Data'!$B$7*AC38</f>
        <v>5468.4</v>
      </c>
      <c r="AD39" s="6">
        <f ca="1">'Reference Data'!$B$7*AD38</f>
        <v>5762.4</v>
      </c>
      <c r="AE39" s="6">
        <f ca="1">'Reference Data'!$B$7*AE38</f>
        <v>6119.4</v>
      </c>
      <c r="AF39" s="6">
        <f ca="1">'Reference Data'!$B$7*AF38</f>
        <v>6426</v>
      </c>
      <c r="AG39" s="6">
        <f ca="1">'Reference Data'!$B$7*AG38</f>
        <v>6795.5999999999995</v>
      </c>
      <c r="AH39" s="6">
        <f ca="1">'Reference Data'!$B$7*AH38</f>
        <v>7152.5999999999995</v>
      </c>
      <c r="AI39" s="6">
        <f ca="1">'Reference Data'!$B$7*AI38</f>
        <v>7459.2</v>
      </c>
      <c r="AJ39" s="6">
        <f ca="1">'Reference Data'!$B$7*AJ38</f>
        <v>7761.5999999999995</v>
      </c>
      <c r="AK39" s="6">
        <f ca="1">'Reference Data'!$B$7*AK38</f>
        <v>8043</v>
      </c>
      <c r="AL39" s="6">
        <f ca="1">'Reference Data'!$B$7*AL38</f>
        <v>8332.7999999999993</v>
      </c>
      <c r="AM39" s="6">
        <f ca="1">'Reference Data'!$B$7*AM38</f>
        <v>8635.1999999999989</v>
      </c>
      <c r="AN39" s="6">
        <f ca="1">'Reference Data'!$B$7*AN38</f>
        <v>8870.4</v>
      </c>
    </row>
    <row r="40" spans="2:40">
      <c r="B40" t="s">
        <v>33</v>
      </c>
      <c r="C40" s="6">
        <f ca="1">C39*'Reference Data'!$B$8</f>
        <v>315</v>
      </c>
      <c r="D40" s="6">
        <f ca="1">D39*'Reference Data'!$B$8</f>
        <v>504</v>
      </c>
      <c r="E40" s="6">
        <f ca="1">E39*'Reference Data'!$B$8</f>
        <v>172.62</v>
      </c>
      <c r="F40" s="6">
        <f ca="1">F39*'Reference Data'!$B$8</f>
        <v>174.51</v>
      </c>
      <c r="G40" s="6">
        <f ca="1">G39*'Reference Data'!$B$8</f>
        <v>176.4</v>
      </c>
      <c r="H40" s="6">
        <f ca="1">H39*'Reference Data'!$B$8</f>
        <v>178.29</v>
      </c>
      <c r="I40" s="6">
        <f ca="1">I39*'Reference Data'!$B$8</f>
        <v>180.18</v>
      </c>
      <c r="J40" s="6">
        <f ca="1">J39*'Reference Data'!$B$8</f>
        <v>182.07000000000002</v>
      </c>
      <c r="K40" s="6">
        <f ca="1">K39*'Reference Data'!$B$8</f>
        <v>183.96</v>
      </c>
      <c r="L40" s="6">
        <f ca="1">L39*'Reference Data'!$B$8</f>
        <v>185.85000000000002</v>
      </c>
      <c r="M40" s="6">
        <f ca="1">M39*'Reference Data'!$B$8</f>
        <v>187.74</v>
      </c>
      <c r="N40" s="6">
        <f ca="1">N39*'Reference Data'!$B$8</f>
        <v>189.63</v>
      </c>
      <c r="O40" s="6">
        <f ca="1">O39*'Reference Data'!$B$8</f>
        <v>191.51999999999998</v>
      </c>
      <c r="P40" s="6">
        <f ca="1">P39*'Reference Data'!$B$8</f>
        <v>192.78</v>
      </c>
      <c r="Q40" s="6">
        <f ca="1">Q39*'Reference Data'!$B$8</f>
        <v>190.05</v>
      </c>
      <c r="R40" s="6">
        <f ca="1">R39*'Reference Data'!$B$8</f>
        <v>198.87</v>
      </c>
      <c r="S40" s="6">
        <f ca="1">S39*'Reference Data'!$B$8</f>
        <v>209.57999999999998</v>
      </c>
      <c r="T40" s="6">
        <f ca="1">T39*'Reference Data'!$B$8</f>
        <v>219.02999999999997</v>
      </c>
      <c r="U40" s="6">
        <f ca="1">U39*'Reference Data'!$B$8</f>
        <v>229.95000000000002</v>
      </c>
      <c r="V40" s="6">
        <f ca="1">V39*'Reference Data'!$B$8</f>
        <v>240.87</v>
      </c>
      <c r="W40" s="6">
        <f ca="1">W39*'Reference Data'!$B$8</f>
        <v>250.32</v>
      </c>
      <c r="X40" s="6">
        <f ca="1">X39*'Reference Data'!$B$8</f>
        <v>259.35000000000002</v>
      </c>
      <c r="Y40" s="6">
        <f ca="1">Y39*'Reference Data'!$B$8</f>
        <v>268.17</v>
      </c>
      <c r="Z40" s="6">
        <f ca="1">Z39*'Reference Data'!$B$8</f>
        <v>276.99</v>
      </c>
      <c r="AA40" s="6">
        <f ca="1">AA39*'Reference Data'!$B$8</f>
        <v>286.02</v>
      </c>
      <c r="AB40" s="6">
        <f ca="1">AB39*'Reference Data'!$B$8</f>
        <v>292.95</v>
      </c>
      <c r="AC40" s="6">
        <f ca="1">AC39*'Reference Data'!$B$8</f>
        <v>273.42</v>
      </c>
      <c r="AD40" s="6">
        <f ca="1">AD39*'Reference Data'!$B$8</f>
        <v>288.12</v>
      </c>
      <c r="AE40" s="6">
        <f ca="1">AE39*'Reference Data'!$B$8</f>
        <v>305.96999999999997</v>
      </c>
      <c r="AF40" s="6">
        <f ca="1">AF39*'Reference Data'!$B$8</f>
        <v>321.3</v>
      </c>
      <c r="AG40" s="6">
        <f ca="1">AG39*'Reference Data'!$B$8</f>
        <v>339.78</v>
      </c>
      <c r="AH40" s="6">
        <f ca="1">AH39*'Reference Data'!$B$8</f>
        <v>357.63</v>
      </c>
      <c r="AI40" s="6">
        <f ca="1">AI39*'Reference Data'!$B$8</f>
        <v>372.96000000000004</v>
      </c>
      <c r="AJ40" s="6">
        <f ca="1">AJ39*'Reference Data'!$B$8</f>
        <v>388.08</v>
      </c>
      <c r="AK40" s="6">
        <f ca="1">AK39*'Reference Data'!$B$8</f>
        <v>402.15000000000003</v>
      </c>
      <c r="AL40" s="6">
        <f ca="1">AL39*'Reference Data'!$B$8</f>
        <v>416.64</v>
      </c>
      <c r="AM40" s="6">
        <f ca="1">AM39*'Reference Data'!$B$8</f>
        <v>431.76</v>
      </c>
      <c r="AN40" s="6">
        <f ca="1">AN39*'Reference Data'!$B$8</f>
        <v>443.52</v>
      </c>
    </row>
    <row r="41" spans="2:40">
      <c r="B41" t="s">
        <v>31</v>
      </c>
      <c r="C41" s="5">
        <f>C40/(5*60)</f>
        <v>1.05</v>
      </c>
      <c r="D41" s="5">
        <f>D40/(5*60)</f>
        <v>1.68</v>
      </c>
      <c r="E41" s="5">
        <f>E40/(5*60)</f>
        <v>0.57540000000000002</v>
      </c>
      <c r="F41" s="5">
        <f t="shared" ref="F41:AN41" si="2">F40/(5*60)</f>
        <v>0.58169999999999999</v>
      </c>
      <c r="G41" s="5">
        <f t="shared" si="2"/>
        <v>0.58799999999999997</v>
      </c>
      <c r="H41" s="5">
        <f t="shared" si="2"/>
        <v>0.59429999999999994</v>
      </c>
      <c r="I41" s="5">
        <f t="shared" si="2"/>
        <v>0.60060000000000002</v>
      </c>
      <c r="J41" s="5">
        <f t="shared" si="2"/>
        <v>0.60690000000000011</v>
      </c>
      <c r="K41" s="5">
        <f t="shared" si="2"/>
        <v>0.61320000000000008</v>
      </c>
      <c r="L41" s="5">
        <f t="shared" si="2"/>
        <v>0.61950000000000005</v>
      </c>
      <c r="M41" s="5">
        <f t="shared" si="2"/>
        <v>0.62580000000000002</v>
      </c>
      <c r="N41" s="5">
        <f t="shared" si="2"/>
        <v>0.6321</v>
      </c>
      <c r="O41" s="5">
        <f t="shared" si="2"/>
        <v>0.63839999999999997</v>
      </c>
      <c r="P41" s="5">
        <f t="shared" si="2"/>
        <v>0.64259999999999995</v>
      </c>
      <c r="Q41" s="5">
        <f t="shared" si="2"/>
        <v>0.63350000000000006</v>
      </c>
      <c r="R41" s="5">
        <f t="shared" si="2"/>
        <v>0.66290000000000004</v>
      </c>
      <c r="S41" s="5">
        <f t="shared" si="2"/>
        <v>0.6986</v>
      </c>
      <c r="T41" s="5">
        <f t="shared" si="2"/>
        <v>0.73009999999999986</v>
      </c>
      <c r="U41" s="5">
        <f t="shared" si="2"/>
        <v>0.76650000000000007</v>
      </c>
      <c r="V41" s="5">
        <f t="shared" si="2"/>
        <v>0.80290000000000006</v>
      </c>
      <c r="W41" s="5">
        <f t="shared" si="2"/>
        <v>0.83440000000000003</v>
      </c>
      <c r="X41" s="5">
        <f t="shared" si="2"/>
        <v>0.86450000000000005</v>
      </c>
      <c r="Y41" s="5">
        <f t="shared" si="2"/>
        <v>0.89390000000000003</v>
      </c>
      <c r="Z41" s="5">
        <f t="shared" si="2"/>
        <v>0.92330000000000001</v>
      </c>
      <c r="AA41" s="5">
        <f t="shared" si="2"/>
        <v>0.95339999999999991</v>
      </c>
      <c r="AB41" s="5">
        <f t="shared" si="2"/>
        <v>0.97649999999999992</v>
      </c>
      <c r="AC41" s="5">
        <f t="shared" si="2"/>
        <v>0.9114000000000001</v>
      </c>
      <c r="AD41" s="5">
        <f t="shared" si="2"/>
        <v>0.96040000000000003</v>
      </c>
      <c r="AE41" s="5">
        <f t="shared" si="2"/>
        <v>1.0198999999999998</v>
      </c>
      <c r="AF41" s="5">
        <f t="shared" si="2"/>
        <v>1.071</v>
      </c>
      <c r="AG41" s="5">
        <f t="shared" si="2"/>
        <v>1.1325999999999998</v>
      </c>
      <c r="AH41" s="5">
        <f t="shared" si="2"/>
        <v>1.1920999999999999</v>
      </c>
      <c r="AI41" s="5">
        <f t="shared" si="2"/>
        <v>1.2432000000000001</v>
      </c>
      <c r="AJ41" s="5">
        <f t="shared" si="2"/>
        <v>1.2935999999999999</v>
      </c>
      <c r="AK41" s="5">
        <f t="shared" si="2"/>
        <v>1.3405</v>
      </c>
      <c r="AL41" s="5">
        <f t="shared" si="2"/>
        <v>1.3888</v>
      </c>
      <c r="AM41" s="5">
        <f t="shared" si="2"/>
        <v>1.4392</v>
      </c>
      <c r="AN41" s="5">
        <f t="shared" si="2"/>
        <v>1.4783999999999999</v>
      </c>
    </row>
    <row r="42" spans="2:40">
      <c r="B42" t="s">
        <v>32</v>
      </c>
      <c r="C42" s="5">
        <f>C38/(30*24*60*60)</f>
        <v>4.0509259259259259E-2</v>
      </c>
      <c r="D42" s="5">
        <f>D38/(30*24*60*60)</f>
        <v>6.4814814814814811E-2</v>
      </c>
      <c r="E42" s="5">
        <f>E38/(30*24*60*60)</f>
        <v>2.2199074074074072E-2</v>
      </c>
      <c r="F42" s="5">
        <f t="shared" ref="F42:AN42" si="3">F38/(30*24*60*60)</f>
        <v>2.2442129629629631E-2</v>
      </c>
      <c r="G42" s="5">
        <f t="shared" si="3"/>
        <v>2.2685185185185187E-2</v>
      </c>
      <c r="H42" s="5">
        <f t="shared" si="3"/>
        <v>2.2928240740740742E-2</v>
      </c>
      <c r="I42" s="5">
        <f t="shared" si="3"/>
        <v>2.3171296296296297E-2</v>
      </c>
      <c r="J42" s="5">
        <f t="shared" si="3"/>
        <v>2.3414351851851853E-2</v>
      </c>
      <c r="K42" s="5">
        <f t="shared" si="3"/>
        <v>2.3657407407407408E-2</v>
      </c>
      <c r="L42" s="5">
        <f t="shared" si="3"/>
        <v>2.3900462962962964E-2</v>
      </c>
      <c r="M42" s="5">
        <f t="shared" si="3"/>
        <v>2.4143518518518519E-2</v>
      </c>
      <c r="N42" s="5">
        <f t="shared" si="3"/>
        <v>2.4386574074074074E-2</v>
      </c>
      <c r="O42" s="5">
        <f t="shared" si="3"/>
        <v>2.462962962962963E-2</v>
      </c>
      <c r="P42" s="5">
        <f t="shared" si="3"/>
        <v>2.4791666666666667E-2</v>
      </c>
      <c r="Q42" s="5">
        <f t="shared" si="3"/>
        <v>2.4440586419753087E-2</v>
      </c>
      <c r="R42" s="5">
        <f t="shared" si="3"/>
        <v>2.5574845679012345E-2</v>
      </c>
      <c r="S42" s="5">
        <f t="shared" si="3"/>
        <v>2.6952160493827159E-2</v>
      </c>
      <c r="T42" s="5">
        <f t="shared" si="3"/>
        <v>2.8167438271604939E-2</v>
      </c>
      <c r="U42" s="5">
        <f t="shared" si="3"/>
        <v>2.9571759259259259E-2</v>
      </c>
      <c r="V42" s="5">
        <f t="shared" si="3"/>
        <v>3.0976080246913579E-2</v>
      </c>
      <c r="W42" s="5">
        <f t="shared" si="3"/>
        <v>3.2191358024691356E-2</v>
      </c>
      <c r="X42" s="5">
        <f t="shared" si="3"/>
        <v>3.3352623456790124E-2</v>
      </c>
      <c r="Y42" s="5">
        <f t="shared" si="3"/>
        <v>3.4486882716049383E-2</v>
      </c>
      <c r="Z42" s="5">
        <f t="shared" si="3"/>
        <v>3.5621141975308641E-2</v>
      </c>
      <c r="AA42" s="5">
        <f t="shared" si="3"/>
        <v>3.6782407407407409E-2</v>
      </c>
      <c r="AB42" s="5">
        <f t="shared" si="3"/>
        <v>3.7673611111111109E-2</v>
      </c>
      <c r="AC42" s="5">
        <f t="shared" si="3"/>
        <v>3.516203703703704E-2</v>
      </c>
      <c r="AD42" s="5">
        <f t="shared" si="3"/>
        <v>3.7052469135802471E-2</v>
      </c>
      <c r="AE42" s="5">
        <f t="shared" si="3"/>
        <v>3.9347993827160491E-2</v>
      </c>
      <c r="AF42" s="5">
        <f t="shared" si="3"/>
        <v>4.1319444444444443E-2</v>
      </c>
      <c r="AG42" s="5">
        <f t="shared" si="3"/>
        <v>4.3695987654320985E-2</v>
      </c>
      <c r="AH42" s="5">
        <f t="shared" si="3"/>
        <v>4.5991512345679011E-2</v>
      </c>
      <c r="AI42" s="5">
        <f t="shared" si="3"/>
        <v>4.7962962962962964E-2</v>
      </c>
      <c r="AJ42" s="5">
        <f t="shared" si="3"/>
        <v>4.9907407407407407E-2</v>
      </c>
      <c r="AK42" s="5">
        <f t="shared" si="3"/>
        <v>5.1716820987654323E-2</v>
      </c>
      <c r="AL42" s="5">
        <f t="shared" si="3"/>
        <v>5.3580246913580244E-2</v>
      </c>
      <c r="AM42" s="5">
        <f t="shared" si="3"/>
        <v>5.5524691358024694E-2</v>
      </c>
      <c r="AN42" s="5">
        <f t="shared" si="3"/>
        <v>5.7037037037037039E-2</v>
      </c>
    </row>
    <row r="44" spans="2:40">
      <c r="B44" t="s">
        <v>18</v>
      </c>
      <c r="C44" s="6">
        <f ca="1">ROUNDUP(C30*'Reference Data'!$B$4,0)</f>
        <v>15000</v>
      </c>
      <c r="D44" s="6">
        <f ca="1">ROUNDUP(D30*'Reference Data'!$B$4,0)</f>
        <v>24000</v>
      </c>
      <c r="E44" s="6">
        <f ca="1">ROUNDUP(E30*'Reference Data'!$B$4,0)</f>
        <v>24660</v>
      </c>
      <c r="F44" s="6">
        <f ca="1">ROUNDUP(F30*'Reference Data'!$B$4,0)</f>
        <v>24930</v>
      </c>
      <c r="G44" s="6">
        <f ca="1">ROUNDUP(G30*'Reference Data'!$B$4,0)</f>
        <v>25200</v>
      </c>
      <c r="H44" s="6">
        <f ca="1">ROUNDUP(H30*'Reference Data'!$B$4,0)</f>
        <v>25470</v>
      </c>
      <c r="I44" s="6">
        <f ca="1">ROUNDUP(I30*'Reference Data'!$B$4,0)</f>
        <v>25740</v>
      </c>
      <c r="J44" s="6">
        <f ca="1">ROUNDUP(J30*'Reference Data'!$B$4,0)</f>
        <v>26010</v>
      </c>
      <c r="K44" s="6">
        <f ca="1">ROUNDUP(K30*'Reference Data'!$B$4,0)</f>
        <v>26280</v>
      </c>
      <c r="L44" s="6">
        <f ca="1">ROUNDUP(L30*'Reference Data'!$B$4,0)</f>
        <v>26550</v>
      </c>
      <c r="M44" s="6">
        <f ca="1">ROUNDUP(M30*'Reference Data'!$B$4,0)</f>
        <v>26820</v>
      </c>
      <c r="N44" s="6">
        <f ca="1">ROUNDUP(N30*'Reference Data'!$B$4,0)</f>
        <v>27090</v>
      </c>
      <c r="O44" s="6">
        <f ca="1">ROUNDUP(O30*'Reference Data'!$B$4,0)</f>
        <v>27360</v>
      </c>
      <c r="P44" s="6">
        <f ca="1">ROUNDUP(P30*'Reference Data'!$B$4,0)</f>
        <v>27540</v>
      </c>
      <c r="Q44" s="6">
        <f ca="1">ROUNDUP(Q30*'Reference Data'!$B$4,0)</f>
        <v>27150</v>
      </c>
      <c r="R44" s="6">
        <f ca="1">ROUNDUP(R30*'Reference Data'!$B$4,0)</f>
        <v>28410</v>
      </c>
      <c r="S44" s="6">
        <f ca="1">ROUNDUP(S30*'Reference Data'!$B$4,0)</f>
        <v>29940</v>
      </c>
      <c r="T44" s="6">
        <f ca="1">ROUNDUP(T30*'Reference Data'!$B$4,0)</f>
        <v>31290</v>
      </c>
      <c r="U44" s="6">
        <f ca="1">ROUNDUP(U30*'Reference Data'!$B$4,0)</f>
        <v>32850</v>
      </c>
      <c r="V44" s="6">
        <f ca="1">ROUNDUP(V30*'Reference Data'!$B$4,0)</f>
        <v>34410</v>
      </c>
      <c r="W44" s="6">
        <f ca="1">ROUNDUP(W30*'Reference Data'!$B$4,0)</f>
        <v>35760</v>
      </c>
      <c r="X44" s="6">
        <f ca="1">ROUNDUP(X30*'Reference Data'!$B$4,0)</f>
        <v>37050</v>
      </c>
      <c r="Y44" s="6">
        <f ca="1">ROUNDUP(Y30*'Reference Data'!$B$4,0)</f>
        <v>38310</v>
      </c>
      <c r="Z44" s="6">
        <f ca="1">ROUNDUP(Z30*'Reference Data'!$B$4,0)</f>
        <v>39570</v>
      </c>
      <c r="AA44" s="6">
        <f ca="1">ROUNDUP(AA30*'Reference Data'!$B$4,0)</f>
        <v>40860</v>
      </c>
      <c r="AB44" s="6">
        <f ca="1">ROUNDUP(AB30*'Reference Data'!$B$4,0)</f>
        <v>41850</v>
      </c>
      <c r="AC44" s="6">
        <f ca="1">ROUNDUP(AC30*'Reference Data'!$B$4,0)</f>
        <v>39060</v>
      </c>
      <c r="AD44" s="6">
        <f ca="1">ROUNDUP(AD30*'Reference Data'!$B$4,0)</f>
        <v>41160</v>
      </c>
      <c r="AE44" s="6">
        <f ca="1">ROUNDUP(AE30*'Reference Data'!$B$4,0)</f>
        <v>43710</v>
      </c>
      <c r="AF44" s="6">
        <f ca="1">ROUNDUP(AF30*'Reference Data'!$B$4,0)</f>
        <v>45900</v>
      </c>
      <c r="AG44" s="6">
        <f ca="1">ROUNDUP(AG30*'Reference Data'!$B$4,0)</f>
        <v>48540</v>
      </c>
      <c r="AH44" s="6">
        <f ca="1">ROUNDUP(AH30*'Reference Data'!$B$4,0)</f>
        <v>51090</v>
      </c>
      <c r="AI44" s="6">
        <f ca="1">ROUNDUP(AI30*'Reference Data'!$B$4,0)</f>
        <v>53280</v>
      </c>
      <c r="AJ44" s="6">
        <f ca="1">ROUNDUP(AJ30*'Reference Data'!$B$4,0)</f>
        <v>55440</v>
      </c>
      <c r="AK44" s="6">
        <f ca="1">ROUNDUP(AK30*'Reference Data'!$B$4,0)</f>
        <v>57450</v>
      </c>
      <c r="AL44" s="6">
        <f ca="1">ROUNDUP(AL30*'Reference Data'!$B$4,0)</f>
        <v>59520</v>
      </c>
      <c r="AM44" s="6">
        <f ca="1">ROUNDUP(AM30*'Reference Data'!$B$4,0)</f>
        <v>61680</v>
      </c>
      <c r="AN44" s="6">
        <f ca="1">ROUNDUP(AN30*'Reference Data'!$B$4,0)</f>
        <v>63360</v>
      </c>
    </row>
    <row r="45" spans="2:40">
      <c r="B45" t="s">
        <v>34</v>
      </c>
      <c r="C45" s="6">
        <f ca="1">C44*'Reference Data'!$B$7</f>
        <v>900</v>
      </c>
      <c r="D45" s="6">
        <f ca="1">D44*'Reference Data'!$B$7</f>
        <v>1440</v>
      </c>
      <c r="E45" s="6">
        <f ca="1">E44*'Reference Data'!$B$7</f>
        <v>1479.6</v>
      </c>
      <c r="F45" s="6">
        <f ca="1">F44*'Reference Data'!$B$7</f>
        <v>1495.8</v>
      </c>
      <c r="G45" s="6">
        <f ca="1">G44*'Reference Data'!$B$7</f>
        <v>1512</v>
      </c>
      <c r="H45" s="6">
        <f ca="1">H44*'Reference Data'!$B$7</f>
        <v>1528.2</v>
      </c>
      <c r="I45" s="6">
        <f ca="1">I44*'Reference Data'!$B$7</f>
        <v>1544.3999999999999</v>
      </c>
      <c r="J45" s="6">
        <f ca="1">J44*'Reference Data'!$B$7</f>
        <v>1560.6</v>
      </c>
      <c r="K45" s="6">
        <f ca="1">K44*'Reference Data'!$B$7</f>
        <v>1576.8</v>
      </c>
      <c r="L45" s="6">
        <f ca="1">L44*'Reference Data'!$B$7</f>
        <v>1593</v>
      </c>
      <c r="M45" s="6">
        <f ca="1">M44*'Reference Data'!$B$7</f>
        <v>1609.2</v>
      </c>
      <c r="N45" s="6">
        <f ca="1">N44*'Reference Data'!$B$7</f>
        <v>1625.3999999999999</v>
      </c>
      <c r="O45" s="6">
        <f ca="1">O44*'Reference Data'!$B$7</f>
        <v>1641.6</v>
      </c>
      <c r="P45" s="6">
        <f ca="1">P44*'Reference Data'!$B$7</f>
        <v>1652.3999999999999</v>
      </c>
      <c r="Q45" s="6">
        <f ca="1">Q44*'Reference Data'!$B$7</f>
        <v>1629</v>
      </c>
      <c r="R45" s="6">
        <f ca="1">R44*'Reference Data'!$B$7</f>
        <v>1704.6</v>
      </c>
      <c r="S45" s="6">
        <f ca="1">S44*'Reference Data'!$B$7</f>
        <v>1796.3999999999999</v>
      </c>
      <c r="T45" s="6">
        <f ca="1">T44*'Reference Data'!$B$7</f>
        <v>1877.3999999999999</v>
      </c>
      <c r="U45" s="6">
        <f ca="1">U44*'Reference Data'!$B$7</f>
        <v>1971</v>
      </c>
      <c r="V45" s="6">
        <f ca="1">V44*'Reference Data'!$B$7</f>
        <v>2064.6</v>
      </c>
      <c r="W45" s="6">
        <f ca="1">W44*'Reference Data'!$B$7</f>
        <v>2145.6</v>
      </c>
      <c r="X45" s="6">
        <f ca="1">X44*'Reference Data'!$B$7</f>
        <v>2223</v>
      </c>
      <c r="Y45" s="6">
        <f ca="1">Y44*'Reference Data'!$B$7</f>
        <v>2298.6</v>
      </c>
      <c r="Z45" s="6">
        <f ca="1">Z44*'Reference Data'!$B$7</f>
        <v>2374.1999999999998</v>
      </c>
      <c r="AA45" s="6">
        <f ca="1">AA44*'Reference Data'!$B$7</f>
        <v>2451.6</v>
      </c>
      <c r="AB45" s="6">
        <f ca="1">AB44*'Reference Data'!$B$7</f>
        <v>2511</v>
      </c>
      <c r="AC45" s="6">
        <f ca="1">AC44*'Reference Data'!$B$7</f>
        <v>2343.6</v>
      </c>
      <c r="AD45" s="6">
        <f ca="1">AD44*'Reference Data'!$B$7</f>
        <v>2469.6</v>
      </c>
      <c r="AE45" s="6">
        <f ca="1">AE44*'Reference Data'!$B$7</f>
        <v>2622.6</v>
      </c>
      <c r="AF45" s="6">
        <f ca="1">AF44*'Reference Data'!$B$7</f>
        <v>2754</v>
      </c>
      <c r="AG45" s="6">
        <f ca="1">AG44*'Reference Data'!$B$7</f>
        <v>2912.4</v>
      </c>
      <c r="AH45" s="6">
        <f ca="1">AH44*'Reference Data'!$B$7</f>
        <v>3065.4</v>
      </c>
      <c r="AI45" s="6">
        <f ca="1">AI44*'Reference Data'!$B$7</f>
        <v>3196.7999999999997</v>
      </c>
      <c r="AJ45" s="6">
        <f ca="1">AJ44*'Reference Data'!$B$7</f>
        <v>3326.4</v>
      </c>
      <c r="AK45" s="6">
        <f ca="1">AK44*'Reference Data'!$B$7</f>
        <v>3447</v>
      </c>
      <c r="AL45" s="6">
        <f ca="1">AL44*'Reference Data'!$B$7</f>
        <v>3571.2</v>
      </c>
      <c r="AM45" s="6">
        <f ca="1">AM44*'Reference Data'!$B$7</f>
        <v>3700.7999999999997</v>
      </c>
      <c r="AN45" s="6">
        <f ca="1">AN44*'Reference Data'!$B$7</f>
        <v>3801.6</v>
      </c>
    </row>
    <row r="46" spans="2:40">
      <c r="B46" t="s">
        <v>35</v>
      </c>
      <c r="C46" s="6">
        <f ca="1">C45*'Reference Data'!$B$8</f>
        <v>45</v>
      </c>
      <c r="D46" s="6">
        <f ca="1">D45*'Reference Data'!$B$8</f>
        <v>72</v>
      </c>
      <c r="E46" s="6">
        <f ca="1">E45*'Reference Data'!$B$8</f>
        <v>73.98</v>
      </c>
      <c r="F46" s="6">
        <f ca="1">F45*'Reference Data'!$B$8</f>
        <v>74.790000000000006</v>
      </c>
      <c r="G46" s="6">
        <f ca="1">G45*'Reference Data'!$B$8</f>
        <v>75.600000000000009</v>
      </c>
      <c r="H46" s="6">
        <f ca="1">H45*'Reference Data'!$B$8</f>
        <v>76.410000000000011</v>
      </c>
      <c r="I46" s="6">
        <f ca="1">I45*'Reference Data'!$B$8</f>
        <v>77.22</v>
      </c>
      <c r="J46" s="6">
        <f ca="1">J45*'Reference Data'!$B$8</f>
        <v>78.03</v>
      </c>
      <c r="K46" s="6">
        <f ca="1">K45*'Reference Data'!$B$8</f>
        <v>78.84</v>
      </c>
      <c r="L46" s="6">
        <f ca="1">L45*'Reference Data'!$B$8</f>
        <v>79.650000000000006</v>
      </c>
      <c r="M46" s="6">
        <f ca="1">M45*'Reference Data'!$B$8</f>
        <v>80.460000000000008</v>
      </c>
      <c r="N46" s="6">
        <f ca="1">N45*'Reference Data'!$B$8</f>
        <v>81.27</v>
      </c>
      <c r="O46" s="6">
        <f ca="1">O45*'Reference Data'!$B$8</f>
        <v>82.08</v>
      </c>
      <c r="P46" s="6">
        <f ca="1">P45*'Reference Data'!$B$8</f>
        <v>82.62</v>
      </c>
      <c r="Q46" s="6">
        <f ca="1">Q45*'Reference Data'!$B$8</f>
        <v>81.45</v>
      </c>
      <c r="R46" s="6">
        <f ca="1">R45*'Reference Data'!$B$8</f>
        <v>85.23</v>
      </c>
      <c r="S46" s="6">
        <f ca="1">S45*'Reference Data'!$B$8</f>
        <v>89.82</v>
      </c>
      <c r="T46" s="6">
        <f ca="1">T45*'Reference Data'!$B$8</f>
        <v>93.87</v>
      </c>
      <c r="U46" s="6">
        <f ca="1">U45*'Reference Data'!$B$8</f>
        <v>98.550000000000011</v>
      </c>
      <c r="V46" s="6">
        <f ca="1">V45*'Reference Data'!$B$8</f>
        <v>103.23</v>
      </c>
      <c r="W46" s="6">
        <f ca="1">W45*'Reference Data'!$B$8</f>
        <v>107.28</v>
      </c>
      <c r="X46" s="6">
        <f ca="1">X45*'Reference Data'!$B$8</f>
        <v>111.15</v>
      </c>
      <c r="Y46" s="6">
        <f ca="1">Y45*'Reference Data'!$B$8</f>
        <v>114.93</v>
      </c>
      <c r="Z46" s="6">
        <f ca="1">Z45*'Reference Data'!$B$8</f>
        <v>118.71</v>
      </c>
      <c r="AA46" s="6">
        <f ca="1">AA45*'Reference Data'!$B$8</f>
        <v>122.58</v>
      </c>
      <c r="AB46" s="6">
        <f ca="1">AB45*'Reference Data'!$B$8</f>
        <v>125.55000000000001</v>
      </c>
      <c r="AC46" s="6">
        <f ca="1">AC45*'Reference Data'!$B$8</f>
        <v>117.18</v>
      </c>
      <c r="AD46" s="6">
        <f ca="1">AD45*'Reference Data'!$B$8</f>
        <v>123.48</v>
      </c>
      <c r="AE46" s="6">
        <f ca="1">AE45*'Reference Data'!$B$8</f>
        <v>131.13</v>
      </c>
      <c r="AF46" s="6">
        <f ca="1">AF45*'Reference Data'!$B$8</f>
        <v>137.70000000000002</v>
      </c>
      <c r="AG46" s="6">
        <f ca="1">AG45*'Reference Data'!$B$8</f>
        <v>145.62</v>
      </c>
      <c r="AH46" s="6">
        <f ca="1">AH45*'Reference Data'!$B$8</f>
        <v>153.27000000000001</v>
      </c>
      <c r="AI46" s="6">
        <f ca="1">AI45*'Reference Data'!$B$8</f>
        <v>159.84</v>
      </c>
      <c r="AJ46" s="6">
        <f ca="1">AJ45*'Reference Data'!$B$8</f>
        <v>166.32000000000002</v>
      </c>
      <c r="AK46" s="6">
        <f ca="1">AK45*'Reference Data'!$B$8</f>
        <v>172.35000000000002</v>
      </c>
      <c r="AL46" s="6">
        <f ca="1">AL45*'Reference Data'!$B$8</f>
        <v>178.56</v>
      </c>
      <c r="AM46" s="6">
        <f ca="1">AM45*'Reference Data'!$B$8</f>
        <v>185.04</v>
      </c>
      <c r="AN46" s="6">
        <f ca="1">AN45*'Reference Data'!$B$8</f>
        <v>190.08</v>
      </c>
    </row>
    <row r="47" spans="2:40">
      <c r="B47" t="s">
        <v>36</v>
      </c>
      <c r="C47" s="5">
        <f>C46/(60*5)</f>
        <v>0.15</v>
      </c>
      <c r="D47" s="5">
        <f>D46/(60*5)</f>
        <v>0.24</v>
      </c>
      <c r="E47" s="5">
        <f>E46/(60*5)</f>
        <v>0.24660000000000001</v>
      </c>
      <c r="F47" s="5">
        <f t="shared" ref="F47:AN47" si="4">F46/(60*5)</f>
        <v>0.24930000000000002</v>
      </c>
      <c r="G47" s="5">
        <f t="shared" si="4"/>
        <v>0.252</v>
      </c>
      <c r="H47" s="5">
        <f t="shared" si="4"/>
        <v>0.25470000000000004</v>
      </c>
      <c r="I47" s="5">
        <f t="shared" si="4"/>
        <v>0.25740000000000002</v>
      </c>
      <c r="J47" s="5">
        <f t="shared" si="4"/>
        <v>0.2601</v>
      </c>
      <c r="K47" s="5">
        <f t="shared" si="4"/>
        <v>0.26280000000000003</v>
      </c>
      <c r="L47" s="5">
        <f t="shared" si="4"/>
        <v>0.26550000000000001</v>
      </c>
      <c r="M47" s="5">
        <f t="shared" si="4"/>
        <v>0.26820000000000005</v>
      </c>
      <c r="N47" s="5">
        <f t="shared" si="4"/>
        <v>0.27089999999999997</v>
      </c>
      <c r="O47" s="5">
        <f t="shared" si="4"/>
        <v>0.27360000000000001</v>
      </c>
      <c r="P47" s="5">
        <f t="shared" si="4"/>
        <v>0.27540000000000003</v>
      </c>
      <c r="Q47" s="5">
        <f t="shared" si="4"/>
        <v>0.27150000000000002</v>
      </c>
      <c r="R47" s="5">
        <f t="shared" si="4"/>
        <v>0.28410000000000002</v>
      </c>
      <c r="S47" s="5">
        <f t="shared" si="4"/>
        <v>0.2994</v>
      </c>
      <c r="T47" s="5">
        <f t="shared" si="4"/>
        <v>0.31290000000000001</v>
      </c>
      <c r="U47" s="5">
        <f t="shared" si="4"/>
        <v>0.32850000000000001</v>
      </c>
      <c r="V47" s="5">
        <f t="shared" si="4"/>
        <v>0.34410000000000002</v>
      </c>
      <c r="W47" s="5">
        <f t="shared" si="4"/>
        <v>0.35760000000000003</v>
      </c>
      <c r="X47" s="5">
        <f t="shared" si="4"/>
        <v>0.3705</v>
      </c>
      <c r="Y47" s="5">
        <f t="shared" si="4"/>
        <v>0.3831</v>
      </c>
      <c r="Z47" s="5">
        <f t="shared" si="4"/>
        <v>0.3957</v>
      </c>
      <c r="AA47" s="5">
        <f t="shared" si="4"/>
        <v>0.40860000000000002</v>
      </c>
      <c r="AB47" s="5">
        <f t="shared" si="4"/>
        <v>0.41850000000000004</v>
      </c>
      <c r="AC47" s="5">
        <f t="shared" si="4"/>
        <v>0.3906</v>
      </c>
      <c r="AD47" s="5">
        <f t="shared" si="4"/>
        <v>0.41160000000000002</v>
      </c>
      <c r="AE47" s="5">
        <f t="shared" si="4"/>
        <v>0.43709999999999999</v>
      </c>
      <c r="AF47" s="5">
        <f t="shared" si="4"/>
        <v>0.45900000000000007</v>
      </c>
      <c r="AG47" s="5">
        <f t="shared" si="4"/>
        <v>0.4854</v>
      </c>
      <c r="AH47" s="5">
        <f t="shared" si="4"/>
        <v>0.51090000000000002</v>
      </c>
      <c r="AI47" s="5">
        <f t="shared" si="4"/>
        <v>0.53280000000000005</v>
      </c>
      <c r="AJ47" s="5">
        <f t="shared" si="4"/>
        <v>0.55440000000000011</v>
      </c>
      <c r="AK47" s="5">
        <f t="shared" si="4"/>
        <v>0.57450000000000012</v>
      </c>
      <c r="AL47" s="5">
        <f t="shared" si="4"/>
        <v>0.59520000000000006</v>
      </c>
      <c r="AM47" s="5">
        <f t="shared" si="4"/>
        <v>0.61680000000000001</v>
      </c>
      <c r="AN47" s="5">
        <f t="shared" si="4"/>
        <v>0.63360000000000005</v>
      </c>
    </row>
    <row r="48" spans="2:40">
      <c r="B48" t="s">
        <v>37</v>
      </c>
      <c r="C48" s="19">
        <f>C44/(30*24*60*60)</f>
        <v>5.7870370370370367E-3</v>
      </c>
      <c r="D48" s="19">
        <f>D44/(30*24*60*60)</f>
        <v>9.2592592592592587E-3</v>
      </c>
      <c r="E48" s="5">
        <f>E44/(30*24*60*60)</f>
        <v>9.5138888888888894E-3</v>
      </c>
      <c r="F48" s="5">
        <f t="shared" ref="F48:AN48" si="5">F44/(30*24*60*60)</f>
        <v>9.618055555555555E-3</v>
      </c>
      <c r="G48" s="5">
        <f t="shared" si="5"/>
        <v>9.7222222222222224E-3</v>
      </c>
      <c r="H48" s="5">
        <f t="shared" si="5"/>
        <v>9.8263888888888897E-3</v>
      </c>
      <c r="I48" s="5">
        <f t="shared" si="5"/>
        <v>9.9305555555555553E-3</v>
      </c>
      <c r="J48" s="5">
        <f t="shared" si="5"/>
        <v>1.0034722222222223E-2</v>
      </c>
      <c r="K48" s="5">
        <f t="shared" si="5"/>
        <v>1.0138888888888888E-2</v>
      </c>
      <c r="L48" s="5">
        <f t="shared" si="5"/>
        <v>1.0243055555555556E-2</v>
      </c>
      <c r="M48" s="5">
        <f t="shared" si="5"/>
        <v>1.0347222222222223E-2</v>
      </c>
      <c r="N48" s="5">
        <f t="shared" si="5"/>
        <v>1.0451388888888889E-2</v>
      </c>
      <c r="O48" s="5">
        <f t="shared" si="5"/>
        <v>1.0555555555555556E-2</v>
      </c>
      <c r="P48" s="5">
        <f t="shared" si="5"/>
        <v>1.0625000000000001E-2</v>
      </c>
      <c r="Q48" s="5">
        <f t="shared" si="5"/>
        <v>1.0474537037037037E-2</v>
      </c>
      <c r="R48" s="5">
        <f t="shared" si="5"/>
        <v>1.0960648148148148E-2</v>
      </c>
      <c r="S48" s="5">
        <f t="shared" si="5"/>
        <v>1.1550925925925926E-2</v>
      </c>
      <c r="T48" s="5">
        <f t="shared" si="5"/>
        <v>1.207175925925926E-2</v>
      </c>
      <c r="U48" s="5">
        <f t="shared" si="5"/>
        <v>1.2673611111111111E-2</v>
      </c>
      <c r="V48" s="5">
        <f t="shared" si="5"/>
        <v>1.3275462962962963E-2</v>
      </c>
      <c r="W48" s="5">
        <f t="shared" si="5"/>
        <v>1.3796296296296296E-2</v>
      </c>
      <c r="X48" s="5">
        <f t="shared" si="5"/>
        <v>1.4293981481481482E-2</v>
      </c>
      <c r="Y48" s="5">
        <f t="shared" si="5"/>
        <v>1.4780092592592593E-2</v>
      </c>
      <c r="Z48" s="5">
        <f t="shared" si="5"/>
        <v>1.5266203703703704E-2</v>
      </c>
      <c r="AA48" s="5">
        <f t="shared" si="5"/>
        <v>1.576388888888889E-2</v>
      </c>
      <c r="AB48" s="5">
        <f t="shared" si="5"/>
        <v>1.6145833333333335E-2</v>
      </c>
      <c r="AC48" s="5">
        <f t="shared" si="5"/>
        <v>1.5069444444444444E-2</v>
      </c>
      <c r="AD48" s="5">
        <f t="shared" si="5"/>
        <v>1.5879629629629629E-2</v>
      </c>
      <c r="AE48" s="5">
        <f t="shared" si="5"/>
        <v>1.6863425925925928E-2</v>
      </c>
      <c r="AF48" s="5">
        <f t="shared" si="5"/>
        <v>1.7708333333333333E-2</v>
      </c>
      <c r="AG48" s="5">
        <f t="shared" si="5"/>
        <v>1.8726851851851852E-2</v>
      </c>
      <c r="AH48" s="5">
        <f t="shared" si="5"/>
        <v>1.9710648148148147E-2</v>
      </c>
      <c r="AI48" s="5">
        <f t="shared" si="5"/>
        <v>2.0555555555555556E-2</v>
      </c>
      <c r="AJ48" s="5">
        <f t="shared" si="5"/>
        <v>2.1388888888888888E-2</v>
      </c>
      <c r="AK48" s="5">
        <f t="shared" si="5"/>
        <v>2.2164351851851852E-2</v>
      </c>
      <c r="AL48" s="5">
        <f t="shared" si="5"/>
        <v>2.2962962962962963E-2</v>
      </c>
      <c r="AM48" s="5">
        <f t="shared" si="5"/>
        <v>2.3796296296296298E-2</v>
      </c>
      <c r="AN48" s="5">
        <f t="shared" si="5"/>
        <v>2.4444444444444446E-2</v>
      </c>
    </row>
    <row r="50" spans="2:40">
      <c r="B50" t="s">
        <v>17</v>
      </c>
      <c r="C50" s="6">
        <f ca="1">ROUNDUP(C30*'Reference Data'!$B$5,0)</f>
        <v>10831000</v>
      </c>
      <c r="D50" s="6">
        <f ca="1">ROUNDUP(D30*'Reference Data'!$B$5,0)</f>
        <v>17329600</v>
      </c>
      <c r="E50" s="6">
        <f ca="1">ROUNDUP(E30*'Reference Data'!$B$5,0)</f>
        <v>17806164</v>
      </c>
      <c r="F50" s="6">
        <f ca="1">ROUNDUP(F30*'Reference Data'!$B$5,0)</f>
        <v>18001122</v>
      </c>
      <c r="G50" s="6">
        <f ca="1">ROUNDUP(G30*'Reference Data'!$B$5,0)</f>
        <v>18196080</v>
      </c>
      <c r="H50" s="6">
        <f ca="1">ROUNDUP(H30*'Reference Data'!$B$5,0)</f>
        <v>18391038</v>
      </c>
      <c r="I50" s="6">
        <f ca="1">ROUNDUP(I30*'Reference Data'!$B$5,0)</f>
        <v>18585996</v>
      </c>
      <c r="J50" s="6">
        <f ca="1">ROUNDUP(J30*'Reference Data'!$B$5,0)</f>
        <v>18780954</v>
      </c>
      <c r="K50" s="6">
        <f ca="1">ROUNDUP(K30*'Reference Data'!$B$5,0)</f>
        <v>18975912</v>
      </c>
      <c r="L50" s="6">
        <f ca="1">ROUNDUP(L30*'Reference Data'!$B$5,0)</f>
        <v>19170870</v>
      </c>
      <c r="M50" s="6">
        <f ca="1">ROUNDUP(M30*'Reference Data'!$B$5,0)</f>
        <v>19365828</v>
      </c>
      <c r="N50" s="6">
        <f ca="1">ROUNDUP(N30*'Reference Data'!$B$5,0)</f>
        <v>19560786</v>
      </c>
      <c r="O50" s="6">
        <f ca="1">ROUNDUP(O30*'Reference Data'!$B$5,0)</f>
        <v>19755744</v>
      </c>
      <c r="P50" s="6">
        <f ca="1">ROUNDUP(P30*'Reference Data'!$B$5,0)</f>
        <v>19885716</v>
      </c>
      <c r="Q50" s="6">
        <f ca="1">ROUNDUP(Q30*'Reference Data'!$B$5,0)</f>
        <v>19604110</v>
      </c>
      <c r="R50" s="6">
        <f ca="1">ROUNDUP(R30*'Reference Data'!$B$5,0)</f>
        <v>20513914</v>
      </c>
      <c r="S50" s="6">
        <f ca="1">ROUNDUP(S30*'Reference Data'!$B$5,0)</f>
        <v>21618676</v>
      </c>
      <c r="T50" s="6">
        <f ca="1">ROUNDUP(T30*'Reference Data'!$B$5,0)</f>
        <v>22593466</v>
      </c>
      <c r="U50" s="6">
        <f ca="1">ROUNDUP(U30*'Reference Data'!$B$5,0)</f>
        <v>23719890</v>
      </c>
      <c r="V50" s="6">
        <f ca="1">ROUNDUP(V30*'Reference Data'!$B$5,0)</f>
        <v>24846314</v>
      </c>
      <c r="W50" s="6">
        <f ca="1">ROUNDUP(W30*'Reference Data'!$B$5,0)</f>
        <v>25821104</v>
      </c>
      <c r="X50" s="6">
        <f ca="1">ROUNDUP(X30*'Reference Data'!$B$5,0)</f>
        <v>26752570</v>
      </c>
      <c r="Y50" s="6">
        <f ca="1">ROUNDUP(Y30*'Reference Data'!$B$5,0)</f>
        <v>27662374</v>
      </c>
      <c r="Z50" s="6">
        <f ca="1">ROUNDUP(Z30*'Reference Data'!$B$5,0)</f>
        <v>28572178</v>
      </c>
      <c r="AA50" s="6">
        <f ca="1">ROUNDUP(AA30*'Reference Data'!$B$5,0)</f>
        <v>29503644</v>
      </c>
      <c r="AB50" s="6">
        <f ca="1">ROUNDUP(AB30*'Reference Data'!$B$5,0)</f>
        <v>30218490</v>
      </c>
      <c r="AC50" s="6">
        <f ca="1">ROUNDUP(AC30*'Reference Data'!$B$5,0)</f>
        <v>28203924</v>
      </c>
      <c r="AD50" s="6">
        <f ca="1">ROUNDUP(AD30*'Reference Data'!$B$5,0)</f>
        <v>29720264</v>
      </c>
      <c r="AE50" s="6">
        <f ca="1">ROUNDUP(AE30*'Reference Data'!$B$5,0)</f>
        <v>31561534</v>
      </c>
      <c r="AF50" s="6">
        <f ca="1">ROUNDUP(AF30*'Reference Data'!$B$5,0)</f>
        <v>33142860</v>
      </c>
      <c r="AG50" s="6">
        <f ca="1">ROUNDUP(AG30*'Reference Data'!$B$5,0)</f>
        <v>35049116</v>
      </c>
      <c r="AH50" s="6">
        <f ca="1">ROUNDUP(AH30*'Reference Data'!$B$5,0)</f>
        <v>36890386</v>
      </c>
      <c r="AI50" s="6">
        <f ca="1">ROUNDUP(AI30*'Reference Data'!$B$5,0)</f>
        <v>38471712</v>
      </c>
      <c r="AJ50" s="6">
        <f ca="1">ROUNDUP(AJ30*'Reference Data'!$B$5,0)</f>
        <v>40031376</v>
      </c>
      <c r="AK50" s="6">
        <f ca="1">ROUNDUP(AK30*'Reference Data'!$B$5,0)</f>
        <v>41482730</v>
      </c>
      <c r="AL50" s="6">
        <f ca="1">ROUNDUP(AL30*'Reference Data'!$B$5,0)</f>
        <v>42977408</v>
      </c>
      <c r="AM50" s="6">
        <f ca="1">ROUNDUP(AM30*'Reference Data'!$B$5,0)</f>
        <v>44537072</v>
      </c>
      <c r="AN50" s="6">
        <f ca="1">ROUNDUP(AN30*'Reference Data'!$B$5,0)</f>
        <v>45750144</v>
      </c>
    </row>
    <row r="51" spans="2:40">
      <c r="B51" t="s">
        <v>41</v>
      </c>
      <c r="C51" s="6">
        <f ca="1">C50*'Reference Data'!$B$9</f>
        <v>433240</v>
      </c>
      <c r="D51" s="6">
        <f ca="1">D50*'Reference Data'!$B$9</f>
        <v>693184</v>
      </c>
      <c r="E51" s="6">
        <f ca="1">E50*'Reference Data'!$B$9</f>
        <v>712246.56</v>
      </c>
      <c r="F51" s="6">
        <f ca="1">F50*'Reference Data'!$B$9</f>
        <v>720044.88</v>
      </c>
      <c r="G51" s="6">
        <f ca="1">G50*'Reference Data'!$B$9</f>
        <v>727843.20000000007</v>
      </c>
      <c r="H51" s="6">
        <f ca="1">H50*'Reference Data'!$B$9</f>
        <v>735641.52</v>
      </c>
      <c r="I51" s="6">
        <f ca="1">I50*'Reference Data'!$B$9</f>
        <v>743439.84</v>
      </c>
      <c r="J51" s="6">
        <f ca="1">J50*'Reference Data'!$B$9</f>
        <v>751238.16</v>
      </c>
      <c r="K51" s="6">
        <f ca="1">K50*'Reference Data'!$B$9</f>
        <v>759036.48</v>
      </c>
      <c r="L51" s="6">
        <f ca="1">L50*'Reference Data'!$B$9</f>
        <v>766834.8</v>
      </c>
      <c r="M51" s="6">
        <f ca="1">M50*'Reference Data'!$B$9</f>
        <v>774633.12</v>
      </c>
      <c r="N51" s="6">
        <f ca="1">N50*'Reference Data'!$B$9</f>
        <v>782431.44000000006</v>
      </c>
      <c r="O51" s="6">
        <f ca="1">O50*'Reference Data'!$B$9</f>
        <v>790229.76</v>
      </c>
      <c r="P51" s="6">
        <f ca="1">P50*'Reference Data'!$B$9</f>
        <v>795428.64</v>
      </c>
      <c r="Q51" s="6">
        <f ca="1">Q50*'Reference Data'!$B$9</f>
        <v>784164.4</v>
      </c>
      <c r="R51" s="6">
        <f ca="1">R50*'Reference Data'!$B$9</f>
        <v>820556.56</v>
      </c>
      <c r="S51" s="6">
        <f ca="1">S50*'Reference Data'!$B$9</f>
        <v>864747.04</v>
      </c>
      <c r="T51" s="6">
        <f ca="1">T50*'Reference Data'!$B$9</f>
        <v>903738.64</v>
      </c>
      <c r="U51" s="6">
        <f ca="1">U50*'Reference Data'!$B$9</f>
        <v>948795.6</v>
      </c>
      <c r="V51" s="6">
        <f ca="1">V50*'Reference Data'!$B$9</f>
        <v>993852.56</v>
      </c>
      <c r="W51" s="6">
        <f ca="1">W50*'Reference Data'!$B$9</f>
        <v>1032844.16</v>
      </c>
      <c r="X51" s="6">
        <f ca="1">X50*'Reference Data'!$B$9</f>
        <v>1070102.8</v>
      </c>
      <c r="Y51" s="6">
        <f ca="1">Y50*'Reference Data'!$B$9</f>
        <v>1106494.96</v>
      </c>
      <c r="Z51" s="6">
        <f ca="1">Z50*'Reference Data'!$B$9</f>
        <v>1142887.1200000001</v>
      </c>
      <c r="AA51" s="6">
        <f ca="1">AA50*'Reference Data'!$B$9</f>
        <v>1180145.76</v>
      </c>
      <c r="AB51" s="6">
        <f ca="1">AB50*'Reference Data'!$B$9</f>
        <v>1208739.6000000001</v>
      </c>
      <c r="AC51" s="6">
        <f ca="1">AC50*'Reference Data'!$B$9</f>
        <v>1128156.96</v>
      </c>
      <c r="AD51" s="6">
        <f ca="1">AD50*'Reference Data'!$B$9</f>
        <v>1188810.56</v>
      </c>
      <c r="AE51" s="6">
        <f ca="1">AE50*'Reference Data'!$B$9</f>
        <v>1262461.3600000001</v>
      </c>
      <c r="AF51" s="6">
        <f ca="1">AF50*'Reference Data'!$B$9</f>
        <v>1325714.4000000001</v>
      </c>
      <c r="AG51" s="6">
        <f ca="1">AG50*'Reference Data'!$B$9</f>
        <v>1401964.6400000001</v>
      </c>
      <c r="AH51" s="6">
        <f ca="1">AH50*'Reference Data'!$B$9</f>
        <v>1475615.44</v>
      </c>
      <c r="AI51" s="6">
        <f ca="1">AI50*'Reference Data'!$B$9</f>
        <v>1538868.48</v>
      </c>
      <c r="AJ51" s="6">
        <f ca="1">AJ50*'Reference Data'!$B$9</f>
        <v>1601255.04</v>
      </c>
      <c r="AK51" s="6">
        <f ca="1">AK50*'Reference Data'!$B$9</f>
        <v>1659309.2</v>
      </c>
      <c r="AL51" s="6">
        <f ca="1">AL50*'Reference Data'!$B$9</f>
        <v>1719096.3200000001</v>
      </c>
      <c r="AM51" s="6">
        <f ca="1">AM50*'Reference Data'!$B$9</f>
        <v>1781482.8800000001</v>
      </c>
      <c r="AN51" s="6">
        <f ca="1">AN50*'Reference Data'!$B$9</f>
        <v>1830005.76</v>
      </c>
    </row>
    <row r="52" spans="2:40">
      <c r="B52" t="s">
        <v>40</v>
      </c>
      <c r="C52" s="6">
        <f ca="1">C51*'Reference Data'!$B$10</f>
        <v>1732.96</v>
      </c>
      <c r="D52" s="6">
        <f ca="1">D51*'Reference Data'!$B$10</f>
        <v>2772.7359999999999</v>
      </c>
      <c r="E52" s="6">
        <f ca="1">E51*'Reference Data'!$B$10</f>
        <v>2848.9862400000002</v>
      </c>
      <c r="F52" s="6">
        <f ca="1">F51*'Reference Data'!$B$10</f>
        <v>2880.1795200000001</v>
      </c>
      <c r="G52" s="6">
        <f ca="1">G51*'Reference Data'!$B$10</f>
        <v>2911.3728000000006</v>
      </c>
      <c r="H52" s="6">
        <f ca="1">H51*'Reference Data'!$B$10</f>
        <v>2942.5660800000001</v>
      </c>
      <c r="I52" s="6">
        <f ca="1">I51*'Reference Data'!$B$10</f>
        <v>2973.75936</v>
      </c>
      <c r="J52" s="6">
        <f ca="1">J51*'Reference Data'!$B$10</f>
        <v>3004.95264</v>
      </c>
      <c r="K52" s="6">
        <f ca="1">K51*'Reference Data'!$B$10</f>
        <v>3036.1459199999999</v>
      </c>
      <c r="L52" s="6">
        <f ca="1">L51*'Reference Data'!$B$10</f>
        <v>3067.3392000000003</v>
      </c>
      <c r="M52" s="6">
        <f ca="1">M51*'Reference Data'!$B$10</f>
        <v>3098.5324799999999</v>
      </c>
      <c r="N52" s="6">
        <f ca="1">N51*'Reference Data'!$B$10</f>
        <v>3129.7257600000003</v>
      </c>
      <c r="O52" s="6">
        <f ca="1">O51*'Reference Data'!$B$10</f>
        <v>3160.9190400000002</v>
      </c>
      <c r="P52" s="6">
        <f ca="1">P51*'Reference Data'!$B$10</f>
        <v>3181.7145600000003</v>
      </c>
      <c r="Q52" s="6">
        <f ca="1">Q51*'Reference Data'!$B$10</f>
        <v>3136.6576</v>
      </c>
      <c r="R52" s="6">
        <f ca="1">R51*'Reference Data'!$B$10</f>
        <v>3282.2262400000004</v>
      </c>
      <c r="S52" s="6">
        <f ca="1">S51*'Reference Data'!$B$10</f>
        <v>3458.9881600000003</v>
      </c>
      <c r="T52" s="6">
        <f ca="1">T51*'Reference Data'!$B$10</f>
        <v>3614.9545600000001</v>
      </c>
      <c r="U52" s="6">
        <f ca="1">U51*'Reference Data'!$B$10</f>
        <v>3795.1824000000001</v>
      </c>
      <c r="V52" s="6">
        <f ca="1">V51*'Reference Data'!$B$10</f>
        <v>3975.4102400000002</v>
      </c>
      <c r="W52" s="6">
        <f ca="1">W51*'Reference Data'!$B$10</f>
        <v>4131.3766400000004</v>
      </c>
      <c r="X52" s="6">
        <f ca="1">X51*'Reference Data'!$B$10</f>
        <v>4280.4112000000005</v>
      </c>
      <c r="Y52" s="6">
        <f ca="1">Y51*'Reference Data'!$B$10</f>
        <v>4425.97984</v>
      </c>
      <c r="Z52" s="6">
        <f ca="1">Z51*'Reference Data'!$B$10</f>
        <v>4571.5484800000004</v>
      </c>
      <c r="AA52" s="6">
        <f ca="1">AA51*'Reference Data'!$B$10</f>
        <v>4720.5830400000004</v>
      </c>
      <c r="AB52" s="6">
        <f ca="1">AB51*'Reference Data'!$B$10</f>
        <v>4834.9584000000004</v>
      </c>
      <c r="AC52" s="6">
        <f ca="1">AC51*'Reference Data'!$B$10</f>
        <v>4512.6278400000001</v>
      </c>
      <c r="AD52" s="6">
        <f ca="1">AD51*'Reference Data'!$B$10</f>
        <v>4755.2422400000005</v>
      </c>
      <c r="AE52" s="6">
        <f ca="1">AE51*'Reference Data'!$B$10</f>
        <v>5049.845440000001</v>
      </c>
      <c r="AF52" s="6">
        <f ca="1">AF51*'Reference Data'!$B$10</f>
        <v>5302.8576000000003</v>
      </c>
      <c r="AG52" s="6">
        <f ca="1">AG51*'Reference Data'!$B$10</f>
        <v>5607.8585600000006</v>
      </c>
      <c r="AH52" s="6">
        <f ca="1">AH51*'Reference Data'!$B$10</f>
        <v>5902.4617600000001</v>
      </c>
      <c r="AI52" s="6">
        <f ca="1">AI51*'Reference Data'!$B$10</f>
        <v>6155.4739200000004</v>
      </c>
      <c r="AJ52" s="6">
        <f ca="1">AJ51*'Reference Data'!$B$10</f>
        <v>6405.02016</v>
      </c>
      <c r="AK52" s="6">
        <f ca="1">AK51*'Reference Data'!$B$10</f>
        <v>6637.2367999999997</v>
      </c>
      <c r="AL52" s="6">
        <f ca="1">AL51*'Reference Data'!$B$10</f>
        <v>6876.3852800000004</v>
      </c>
      <c r="AM52" s="6">
        <f ca="1">AM51*'Reference Data'!$B$10</f>
        <v>7125.931520000001</v>
      </c>
      <c r="AN52" s="6">
        <f ca="1">AN51*'Reference Data'!$B$10</f>
        <v>7320.02304</v>
      </c>
    </row>
    <row r="53" spans="2:40">
      <c r="B53" t="s">
        <v>38</v>
      </c>
      <c r="C53" s="5">
        <f>C52/(5*60)</f>
        <v>5.7765333333333331</v>
      </c>
      <c r="D53" s="5">
        <f t="shared" ref="D53:AN53" si="6">D52/(5*60)</f>
        <v>9.2424533333333336</v>
      </c>
      <c r="E53" s="5">
        <f t="shared" si="6"/>
        <v>9.4966208000000005</v>
      </c>
      <c r="F53" s="5">
        <f t="shared" si="6"/>
        <v>9.6005984000000009</v>
      </c>
      <c r="G53" s="5">
        <f t="shared" si="6"/>
        <v>9.7045760000000012</v>
      </c>
      <c r="H53" s="5">
        <f t="shared" si="6"/>
        <v>9.8085535999999998</v>
      </c>
      <c r="I53" s="5">
        <f t="shared" si="6"/>
        <v>9.9125312000000001</v>
      </c>
      <c r="J53" s="5">
        <f t="shared" si="6"/>
        <v>10.0165088</v>
      </c>
      <c r="K53" s="5">
        <f t="shared" si="6"/>
        <v>10.120486399999999</v>
      </c>
      <c r="L53" s="5">
        <f t="shared" si="6"/>
        <v>10.224464000000001</v>
      </c>
      <c r="M53" s="5">
        <f t="shared" si="6"/>
        <v>10.3284416</v>
      </c>
      <c r="N53" s="5">
        <f t="shared" si="6"/>
        <v>10.4324192</v>
      </c>
      <c r="O53" s="5">
        <f t="shared" si="6"/>
        <v>10.5363968</v>
      </c>
      <c r="P53" s="5">
        <f t="shared" si="6"/>
        <v>10.605715200000001</v>
      </c>
      <c r="Q53" s="5">
        <f t="shared" si="6"/>
        <v>10.455525333333334</v>
      </c>
      <c r="R53" s="5">
        <f t="shared" si="6"/>
        <v>10.940754133333336</v>
      </c>
      <c r="S53" s="5">
        <f t="shared" si="6"/>
        <v>11.529960533333334</v>
      </c>
      <c r="T53" s="5">
        <f t="shared" si="6"/>
        <v>12.049848533333334</v>
      </c>
      <c r="U53" s="5">
        <f t="shared" si="6"/>
        <v>12.650608</v>
      </c>
      <c r="V53" s="5">
        <f t="shared" si="6"/>
        <v>13.251367466666666</v>
      </c>
      <c r="W53" s="5">
        <f t="shared" si="6"/>
        <v>13.771255466666668</v>
      </c>
      <c r="X53" s="5">
        <f t="shared" si="6"/>
        <v>14.268037333333336</v>
      </c>
      <c r="Y53" s="5">
        <f t="shared" si="6"/>
        <v>14.753266133333334</v>
      </c>
      <c r="Z53" s="5">
        <f t="shared" si="6"/>
        <v>15.238494933333335</v>
      </c>
      <c r="AA53" s="5">
        <f t="shared" si="6"/>
        <v>15.735276800000001</v>
      </c>
      <c r="AB53" s="5">
        <f t="shared" si="6"/>
        <v>16.116528000000002</v>
      </c>
      <c r="AC53" s="5">
        <f t="shared" si="6"/>
        <v>15.042092800000001</v>
      </c>
      <c r="AD53" s="5">
        <f t="shared" si="6"/>
        <v>15.850807466666668</v>
      </c>
      <c r="AE53" s="5">
        <f t="shared" si="6"/>
        <v>16.832818133333337</v>
      </c>
      <c r="AF53" s="5">
        <f t="shared" si="6"/>
        <v>17.676192</v>
      </c>
      <c r="AG53" s="5">
        <f t="shared" si="6"/>
        <v>18.692861866666668</v>
      </c>
      <c r="AH53" s="5">
        <f t="shared" si="6"/>
        <v>19.674872533333335</v>
      </c>
      <c r="AI53" s="5">
        <f t="shared" si="6"/>
        <v>20.518246400000002</v>
      </c>
      <c r="AJ53" s="5">
        <f t="shared" si="6"/>
        <v>21.350067200000002</v>
      </c>
      <c r="AK53" s="5">
        <f t="shared" si="6"/>
        <v>22.124122666666665</v>
      </c>
      <c r="AL53" s="5">
        <f t="shared" si="6"/>
        <v>22.921284266666667</v>
      </c>
      <c r="AM53" s="5">
        <f t="shared" si="6"/>
        <v>23.75310506666667</v>
      </c>
      <c r="AN53" s="5">
        <f t="shared" si="6"/>
        <v>24.400076800000001</v>
      </c>
    </row>
    <row r="54" spans="2:40">
      <c r="B54" t="s">
        <v>39</v>
      </c>
      <c r="C54" s="5">
        <f>C50/(30*24*60*60)</f>
        <v>4.1786265432098766</v>
      </c>
      <c r="D54" s="5">
        <f>D50/(30*24*60*60)</f>
        <v>6.6858024691358029</v>
      </c>
      <c r="E54" s="5">
        <f>E50/(30*24*60*60)</f>
        <v>6.8696620370370374</v>
      </c>
      <c r="F54" s="5">
        <f t="shared" ref="F54:AN54" si="7">F50/(30*24*60*60)</f>
        <v>6.9448773148148151</v>
      </c>
      <c r="G54" s="5">
        <f t="shared" si="7"/>
        <v>7.0200925925925928</v>
      </c>
      <c r="H54" s="5">
        <f t="shared" si="7"/>
        <v>7.0953078703703705</v>
      </c>
      <c r="I54" s="5">
        <f t="shared" si="7"/>
        <v>7.1705231481481482</v>
      </c>
      <c r="J54" s="5">
        <f t="shared" si="7"/>
        <v>7.2457384259259259</v>
      </c>
      <c r="K54" s="5">
        <f t="shared" si="7"/>
        <v>7.3209537037037036</v>
      </c>
      <c r="L54" s="5">
        <f t="shared" si="7"/>
        <v>7.3961689814814813</v>
      </c>
      <c r="M54" s="5">
        <f t="shared" si="7"/>
        <v>7.471384259259259</v>
      </c>
      <c r="N54" s="5">
        <f t="shared" si="7"/>
        <v>7.5465995370370367</v>
      </c>
      <c r="O54" s="5">
        <f t="shared" si="7"/>
        <v>7.6218148148148144</v>
      </c>
      <c r="P54" s="5">
        <f t="shared" si="7"/>
        <v>7.6719583333333334</v>
      </c>
      <c r="Q54" s="5">
        <f t="shared" si="7"/>
        <v>7.5633140432098767</v>
      </c>
      <c r="R54" s="5">
        <f t="shared" si="7"/>
        <v>7.9143186728395065</v>
      </c>
      <c r="S54" s="5">
        <f t="shared" si="7"/>
        <v>8.3405385802469141</v>
      </c>
      <c r="T54" s="5">
        <f t="shared" si="7"/>
        <v>8.7166149691358026</v>
      </c>
      <c r="U54" s="5">
        <f t="shared" si="7"/>
        <v>9.1511921296296297</v>
      </c>
      <c r="V54" s="5">
        <f t="shared" si="7"/>
        <v>9.5857692901234568</v>
      </c>
      <c r="W54" s="5">
        <f t="shared" si="7"/>
        <v>9.9618456790123453</v>
      </c>
      <c r="X54" s="5">
        <f t="shared" si="7"/>
        <v>10.321207561728395</v>
      </c>
      <c r="Y54" s="5">
        <f t="shared" si="7"/>
        <v>10.672212191358025</v>
      </c>
      <c r="Z54" s="5">
        <f t="shared" si="7"/>
        <v>11.023216820987654</v>
      </c>
      <c r="AA54" s="5">
        <f t="shared" si="7"/>
        <v>11.382578703703704</v>
      </c>
      <c r="AB54" s="5">
        <f t="shared" si="7"/>
        <v>11.658368055555556</v>
      </c>
      <c r="AC54" s="5">
        <f t="shared" si="7"/>
        <v>10.881143518518519</v>
      </c>
      <c r="AD54" s="5">
        <f t="shared" si="7"/>
        <v>11.466151234567901</v>
      </c>
      <c r="AE54" s="5">
        <f t="shared" si="7"/>
        <v>12.17651774691358</v>
      </c>
      <c r="AF54" s="5">
        <f t="shared" si="7"/>
        <v>12.786597222222222</v>
      </c>
      <c r="AG54" s="5">
        <f t="shared" si="7"/>
        <v>13.522035493827161</v>
      </c>
      <c r="AH54" s="5">
        <f t="shared" si="7"/>
        <v>14.232402006172839</v>
      </c>
      <c r="AI54" s="5">
        <f t="shared" si="7"/>
        <v>14.842481481481482</v>
      </c>
      <c r="AJ54" s="5">
        <f t="shared" si="7"/>
        <v>15.444203703703703</v>
      </c>
      <c r="AK54" s="5">
        <f t="shared" si="7"/>
        <v>16.004139660493827</v>
      </c>
      <c r="AL54" s="5">
        <f t="shared" si="7"/>
        <v>16.58079012345679</v>
      </c>
      <c r="AM54" s="5">
        <f t="shared" si="7"/>
        <v>17.182512345679012</v>
      </c>
      <c r="AN54" s="5">
        <f t="shared" si="7"/>
        <v>17.650518518518517</v>
      </c>
    </row>
    <row r="57" spans="2:40">
      <c r="C57" s="7"/>
    </row>
  </sheetData>
  <customSheetViews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</customSheetViews>
  <phoneticPr fontId="10" type="noConversion"/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6"/>
  <cols>
    <col min="1" max="1" width="43.097656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honeticPr fontId="10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jaklitsc</cp:lastModifiedBy>
  <dcterms:created xsi:type="dcterms:W3CDTF">2011-09-26T05:28:14Z</dcterms:created>
  <dcterms:modified xsi:type="dcterms:W3CDTF">2012-03-28T17:36:51Z</dcterms:modified>
</cp:coreProperties>
</file>