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9180" yWindow="0" windowWidth="19140" windowHeight="235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6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6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6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F6" i="13"/>
  <c r="E17" i="13"/>
  <c r="E18" i="13"/>
  <c r="F18" i="13"/>
  <c r="F17" i="13"/>
  <c r="G20" i="13"/>
  <c r="G6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6" i="13"/>
  <c r="H5" i="13"/>
  <c r="H16" i="13"/>
  <c r="H12" i="13"/>
  <c r="G18" i="13"/>
  <c r="G17" i="13"/>
  <c r="I16" i="13"/>
  <c r="I12" i="13"/>
  <c r="I20" i="13"/>
  <c r="I6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6" i="13"/>
  <c r="J5" i="13"/>
  <c r="I17" i="13"/>
  <c r="I18" i="13"/>
  <c r="K20" i="13"/>
  <c r="K6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6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<sst xmlns="http://schemas.openxmlformats.org/spreadsheetml/2006/main" count="114" uniqueCount="105">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</sst>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.00000%"/>
    <numFmt numFmtId="182" formatCode="0.0000%"/>
    <numFmt numFmtId="183" formatCode="_-* #,##0.0000_-;\-* #,##0.0000_-;_-* &quot;-&quot;??_-;_-@_-"/>
  </numFmts>
  <fonts count="1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1"/>
      <color indexed="8"/>
      <name val="Calibri"/>
      <family val="2"/>
    </font>
    <font>
      <b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sz val="6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76" fontId="0" fillId="0" borderId="0" xfId="1" applyNumberFormat="1" applyFont="1"/>
    <xf numFmtId="177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80" fontId="0" fillId="4" borderId="0" xfId="2" applyNumberFormat="1" applyFont="1" applyFill="1"/>
    <xf numFmtId="177" fontId="0" fillId="2" borderId="0" xfId="1" applyNumberFormat="1" applyFont="1" applyFill="1"/>
    <xf numFmtId="9" fontId="0" fillId="2" borderId="0" xfId="0" applyNumberFormat="1" applyFill="1"/>
    <xf numFmtId="177" fontId="0" fillId="0" borderId="0" xfId="0" applyNumberFormat="1"/>
    <xf numFmtId="177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76" fontId="3" fillId="0" borderId="1" xfId="50" applyNumberFormat="1" applyFill="1" applyBorder="1"/>
    <xf numFmtId="177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76" fontId="3" fillId="0" borderId="1" xfId="50" applyNumberFormat="1" applyBorder="1"/>
    <xf numFmtId="176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77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77" fontId="3" fillId="0" borderId="0" xfId="50" applyNumberFormat="1"/>
    <xf numFmtId="176" fontId="0" fillId="0" borderId="0" xfId="52" applyNumberFormat="1" applyFont="1"/>
    <xf numFmtId="177" fontId="0" fillId="0" borderId="0" xfId="52" applyNumberFormat="1" applyFont="1"/>
    <xf numFmtId="9" fontId="0" fillId="0" borderId="0" xfId="51" applyFont="1" applyFill="1"/>
    <xf numFmtId="177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77" fontId="0" fillId="5" borderId="0" xfId="52" applyNumberFormat="1" applyFont="1" applyFill="1"/>
    <xf numFmtId="0" fontId="0" fillId="5" borderId="0" xfId="0" applyFill="1"/>
    <xf numFmtId="177" fontId="3" fillId="5" borderId="0" xfId="50" applyNumberFormat="1" applyFill="1"/>
    <xf numFmtId="0" fontId="2" fillId="0" borderId="0" xfId="0" applyFont="1"/>
    <xf numFmtId="177" fontId="0" fillId="3" borderId="0" xfId="1" applyNumberFormat="1" applyFont="1" applyFill="1"/>
    <xf numFmtId="177" fontId="0" fillId="4" borderId="0" xfId="1" applyNumberFormat="1" applyFont="1" applyFill="1"/>
    <xf numFmtId="177" fontId="0" fillId="0" borderId="0" xfId="52" applyNumberFormat="1" applyFont="1" applyFill="1" applyAlignment="1">
      <alignment horizontal="right"/>
    </xf>
    <xf numFmtId="177" fontId="1" fillId="0" borderId="0" xfId="50" applyNumberFormat="1" applyFont="1" applyAlignment="1">
      <alignment horizontal="right"/>
    </xf>
    <xf numFmtId="181" fontId="10" fillId="0" borderId="0" xfId="51" applyNumberFormat="1" applyFont="1"/>
    <xf numFmtId="181" fontId="0" fillId="0" borderId="0" xfId="51" applyNumberFormat="1" applyFont="1"/>
    <xf numFmtId="182" fontId="0" fillId="0" borderId="0" xfId="51" applyNumberFormat="1" applyFont="1"/>
    <xf numFmtId="183" fontId="3" fillId="0" borderId="0" xfId="50" applyNumberForma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 2" xfId="48"/>
    <cellStyle name="Comma 3" xfId="52"/>
    <cellStyle name="Currency 2" xfId="49"/>
    <cellStyle name="Normal 2" xfId="47"/>
    <cellStyle name="Normal 3" xfId="50"/>
    <cellStyle name="Percent 2" xfId="51"/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桁区切り [0.00]" xfId="1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baseColWidth="12" defaultColWidth="8.83203125" defaultRowHeight="18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 ht="31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0</v>
      </c>
      <c r="C3" s="9">
        <v>5</v>
      </c>
      <c r="D3" s="9">
        <v>5</v>
      </c>
      <c r="E3" s="9">
        <v>5</v>
      </c>
      <c r="F3" s="9">
        <v>5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9">
        <v>5</v>
      </c>
      <c r="M3" s="9">
        <v>5</v>
      </c>
      <c r="N3" s="9">
        <v>5</v>
      </c>
      <c r="O3" s="9">
        <v>17</v>
      </c>
      <c r="P3" s="9">
        <v>20</v>
      </c>
      <c r="Q3" s="9">
        <v>23</v>
      </c>
      <c r="R3" s="9">
        <v>26</v>
      </c>
      <c r="S3" s="9">
        <v>29</v>
      </c>
      <c r="T3" s="9">
        <v>32</v>
      </c>
      <c r="U3" s="9">
        <v>35</v>
      </c>
      <c r="V3" s="9">
        <v>38</v>
      </c>
      <c r="W3" s="9">
        <v>41</v>
      </c>
      <c r="X3" s="9">
        <v>44</v>
      </c>
      <c r="Y3" s="9">
        <v>47</v>
      </c>
      <c r="Z3" s="9">
        <v>50</v>
      </c>
      <c r="AA3" s="9">
        <v>74</v>
      </c>
      <c r="AB3" s="9">
        <v>90</v>
      </c>
      <c r="AC3" s="9">
        <v>106</v>
      </c>
      <c r="AD3" s="9">
        <v>122</v>
      </c>
      <c r="AE3" s="9">
        <v>138</v>
      </c>
      <c r="AF3" s="9">
        <v>154</v>
      </c>
      <c r="AG3" s="9">
        <v>170</v>
      </c>
      <c r="AH3" s="9">
        <v>186</v>
      </c>
      <c r="AI3" s="9">
        <v>202</v>
      </c>
      <c r="AJ3" s="9">
        <v>218</v>
      </c>
      <c r="AK3" s="9">
        <v>234</v>
      </c>
      <c r="AL3" s="9">
        <v>250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19</v>
      </c>
      <c r="D5" s="2">
        <f>ROUNDUP(D3*'Reference Data'!$B$2,0)</f>
        <v>19</v>
      </c>
      <c r="E5" s="2">
        <f>ROUNDUP(E3*'Reference Data'!$B$2,0)</f>
        <v>19</v>
      </c>
      <c r="F5" s="2">
        <f>ROUNDUP(F3*'Reference Data'!$B$2,0)</f>
        <v>19</v>
      </c>
      <c r="G5" s="2">
        <f>ROUNDUP(G3*'Reference Data'!$B$2,0)</f>
        <v>19</v>
      </c>
      <c r="H5" s="2">
        <f>ROUNDUP(H3*'Reference Data'!$B$2,0)</f>
        <v>19</v>
      </c>
      <c r="I5" s="2">
        <f>ROUNDUP(I3*'Reference Data'!$B$2,0)</f>
        <v>19</v>
      </c>
      <c r="J5" s="2">
        <f>ROUNDUP(J3*'Reference Data'!$B$2,0)</f>
        <v>19</v>
      </c>
      <c r="K5" s="2">
        <f>ROUNDUP(K3*'Reference Data'!$B$2,0)</f>
        <v>19</v>
      </c>
      <c r="L5" s="2">
        <f>ROUNDUP(L3*'Reference Data'!$B$2,0)</f>
        <v>19</v>
      </c>
      <c r="M5" s="2">
        <f>ROUNDUP(M3*'Reference Data'!$B$2,0)</f>
        <v>19</v>
      </c>
      <c r="N5" s="2">
        <f>ROUNDUP(N3*'Reference Data'!$B$2,0)</f>
        <v>19</v>
      </c>
      <c r="O5" s="2">
        <f>ROUNDUP(O3*'Reference Data'!$B$2,0)</f>
        <v>64</v>
      </c>
      <c r="P5" s="2">
        <f>ROUNDUP(P3*'Reference Data'!$B$2,0)</f>
        <v>76</v>
      </c>
      <c r="Q5" s="2">
        <f>ROUNDUP(Q3*'Reference Data'!$B$2,0)</f>
        <v>87</v>
      </c>
      <c r="R5" s="2">
        <f>ROUNDUP(R3*'Reference Data'!$B$2,0)</f>
        <v>98</v>
      </c>
      <c r="S5" s="2">
        <f>ROUNDUP(S3*'Reference Data'!$B$2,0)</f>
        <v>110</v>
      </c>
      <c r="T5" s="2">
        <f>ROUNDUP(T3*'Reference Data'!$B$2,0)</f>
        <v>121</v>
      </c>
      <c r="U5" s="2">
        <f>ROUNDUP(U3*'Reference Data'!$B$2,0)</f>
        <v>132</v>
      </c>
      <c r="V5" s="2">
        <f>ROUNDUP(V3*'Reference Data'!$B$2,0)</f>
        <v>143</v>
      </c>
      <c r="W5" s="2">
        <f>ROUNDUP(W3*'Reference Data'!$B$2,0)</f>
        <v>155</v>
      </c>
      <c r="X5" s="2">
        <f>ROUNDUP(X3*'Reference Data'!$B$2,0)</f>
        <v>166</v>
      </c>
      <c r="Y5" s="2">
        <f>ROUNDUP(Y3*'Reference Data'!$B$2,0)</f>
        <v>177</v>
      </c>
      <c r="Z5" s="2">
        <f>ROUNDUP(Z3*'Reference Data'!$B$2,0)</f>
        <v>188</v>
      </c>
      <c r="AA5" s="2">
        <f>ROUNDUP(AA3*'Reference Data'!$B$2,0)</f>
        <v>279</v>
      </c>
      <c r="AB5" s="2">
        <f>ROUNDUP(AB3*'Reference Data'!$B$2,0)</f>
        <v>339</v>
      </c>
      <c r="AC5" s="2">
        <f>ROUNDUP(AC3*'Reference Data'!$B$2,0)</f>
        <v>399</v>
      </c>
      <c r="AD5" s="2">
        <f>ROUNDUP(AD3*'Reference Data'!$B$2,0)</f>
        <v>459</v>
      </c>
      <c r="AE5" s="2">
        <f>ROUNDUP(AE3*'Reference Data'!$B$2,0)</f>
        <v>519</v>
      </c>
      <c r="AF5" s="2">
        <f>ROUNDUP(AF3*'Reference Data'!$B$2,0)</f>
        <v>580</v>
      </c>
      <c r="AG5" s="2">
        <f>ROUNDUP(AG3*'Reference Data'!$B$2,0)</f>
        <v>640</v>
      </c>
      <c r="AH5" s="2">
        <f>ROUNDUP(AH3*'Reference Data'!$B$2,0)</f>
        <v>700</v>
      </c>
      <c r="AI5" s="2">
        <f>ROUNDUP(AI3*'Reference Data'!$B$2,0)</f>
        <v>760</v>
      </c>
      <c r="AJ5" s="2">
        <f>ROUNDUP(AJ3*'Reference Data'!$B$2,0)</f>
        <v>820</v>
      </c>
      <c r="AK5" s="2">
        <f>ROUNDUP(AK3*'Reference Data'!$B$2,0)</f>
        <v>880</v>
      </c>
      <c r="AL5" s="2">
        <f>ROUNDUP(AL3*'Reference Data'!$B$2,0)</f>
        <v>940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12</v>
      </c>
      <c r="D6" s="2">
        <f>ROUNDUP(D3*'Reference Data'!$B$1,0)</f>
        <v>12</v>
      </c>
      <c r="E6" s="2">
        <f>ROUNDUP(E3*'Reference Data'!$B$1,0)</f>
        <v>12</v>
      </c>
      <c r="F6" s="2">
        <f>ROUNDUP(F3*'Reference Data'!$B$1,0)</f>
        <v>12</v>
      </c>
      <c r="G6" s="2">
        <f>ROUNDUP(G3*'Reference Data'!$B$1,0)</f>
        <v>12</v>
      </c>
      <c r="H6" s="2">
        <f>ROUNDUP(H3*'Reference Data'!$B$1,0)</f>
        <v>12</v>
      </c>
      <c r="I6" s="2">
        <f>ROUNDUP(I3*'Reference Data'!$B$1,0)</f>
        <v>12</v>
      </c>
      <c r="J6" s="2">
        <f>ROUNDUP(J3*'Reference Data'!$B$1,0)</f>
        <v>12</v>
      </c>
      <c r="K6" s="2">
        <f>ROUNDUP(K3*'Reference Data'!$B$1,0)</f>
        <v>12</v>
      </c>
      <c r="L6" s="2">
        <f>ROUNDUP(L3*'Reference Data'!$B$1,0)</f>
        <v>12</v>
      </c>
      <c r="M6" s="2">
        <f>ROUNDUP(M3*'Reference Data'!$B$1,0)</f>
        <v>12</v>
      </c>
      <c r="N6" s="2">
        <f>ROUNDUP(N3*'Reference Data'!$B$1,0)</f>
        <v>12</v>
      </c>
      <c r="O6" s="2">
        <f>ROUNDUP(O3*'Reference Data'!$B$1,0)</f>
        <v>39</v>
      </c>
      <c r="P6" s="2">
        <f>ROUNDUP(P3*'Reference Data'!$B$1,0)</f>
        <v>46</v>
      </c>
      <c r="Q6" s="2">
        <f>ROUNDUP(Q3*'Reference Data'!$B$1,0)</f>
        <v>53</v>
      </c>
      <c r="R6" s="2">
        <f>ROUNDUP(R3*'Reference Data'!$B$1,0)</f>
        <v>60</v>
      </c>
      <c r="S6" s="2">
        <f>ROUNDUP(S3*'Reference Data'!$B$1,0)</f>
        <v>67</v>
      </c>
      <c r="T6" s="2">
        <f>ROUNDUP(T3*'Reference Data'!$B$1,0)</f>
        <v>73</v>
      </c>
      <c r="U6" s="2">
        <f>ROUNDUP(U3*'Reference Data'!$B$1,0)</f>
        <v>80</v>
      </c>
      <c r="V6" s="2">
        <f>ROUNDUP(V3*'Reference Data'!$B$1,0)</f>
        <v>87</v>
      </c>
      <c r="W6" s="2">
        <f>ROUNDUP(W3*'Reference Data'!$B$1,0)</f>
        <v>94</v>
      </c>
      <c r="X6" s="2">
        <f>ROUNDUP(X3*'Reference Data'!$B$1,0)</f>
        <v>101</v>
      </c>
      <c r="Y6" s="2">
        <f>ROUNDUP(Y3*'Reference Data'!$B$1,0)</f>
        <v>108</v>
      </c>
      <c r="Z6" s="2">
        <f>ROUNDUP(Z3*'Reference Data'!$B$1,0)</f>
        <v>114</v>
      </c>
      <c r="AA6" s="2">
        <f>ROUNDUP(AA3*'Reference Data'!$B$1,0)</f>
        <v>169</v>
      </c>
      <c r="AB6" s="2">
        <f>ROUNDUP(AB3*'Reference Data'!$B$1,0)</f>
        <v>206</v>
      </c>
      <c r="AC6" s="2">
        <f>ROUNDUP(AC3*'Reference Data'!$B$1,0)</f>
        <v>242</v>
      </c>
      <c r="AD6" s="2">
        <f>ROUNDUP(AD3*'Reference Data'!$B$1,0)</f>
        <v>279</v>
      </c>
      <c r="AE6" s="2">
        <f>ROUNDUP(AE3*'Reference Data'!$B$1,0)</f>
        <v>315</v>
      </c>
      <c r="AF6" s="2">
        <f>ROUNDUP(AF3*'Reference Data'!$B$1,0)</f>
        <v>352</v>
      </c>
      <c r="AG6" s="2">
        <f>ROUNDUP(AG3*'Reference Data'!$B$1,0)</f>
        <v>388</v>
      </c>
      <c r="AH6" s="2">
        <f>ROUNDUP(AH3*'Reference Data'!$B$1,0)</f>
        <v>425</v>
      </c>
      <c r="AI6" s="2">
        <f>ROUNDUP(AI3*'Reference Data'!$B$1,0)</f>
        <v>461</v>
      </c>
      <c r="AJ6" s="2">
        <f>ROUNDUP(AJ3*'Reference Data'!$B$1,0)</f>
        <v>498</v>
      </c>
      <c r="AK6" s="2">
        <f>ROUNDUP(AK3*'Reference Data'!$B$1,0)</f>
        <v>534</v>
      </c>
      <c r="AL6" s="2">
        <f>ROUNDUP(AL3*'Reference Data'!$B$1,0)</f>
        <v>570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0</v>
      </c>
      <c r="C8" s="12">
        <f>C3-B3</f>
        <v>5</v>
      </c>
      <c r="D8" s="12">
        <f t="shared" ref="D8:N8" si="0">D3-C3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12</v>
      </c>
      <c r="P8" s="12">
        <f>(D8*(1-$B$24))+(P3-O3)</f>
        <v>3</v>
      </c>
      <c r="Q8" s="12">
        <f t="shared" ref="Q8:Z8" si="1">(E8*(1-$B$24))+(Q3-P3)</f>
        <v>3</v>
      </c>
      <c r="R8" s="12">
        <f t="shared" si="1"/>
        <v>3</v>
      </c>
      <c r="S8" s="12">
        <f t="shared" si="1"/>
        <v>3</v>
      </c>
      <c r="T8" s="12">
        <f t="shared" si="1"/>
        <v>3</v>
      </c>
      <c r="U8" s="12">
        <f t="shared" si="1"/>
        <v>3</v>
      </c>
      <c r="V8" s="12">
        <f t="shared" si="1"/>
        <v>3</v>
      </c>
      <c r="W8" s="12">
        <f t="shared" si="1"/>
        <v>3</v>
      </c>
      <c r="X8" s="12">
        <f t="shared" si="1"/>
        <v>3</v>
      </c>
      <c r="Y8" s="12">
        <f t="shared" si="1"/>
        <v>3</v>
      </c>
      <c r="Z8" s="12">
        <f t="shared" si="1"/>
        <v>3</v>
      </c>
      <c r="AA8" s="12">
        <f>((O8+O9)*(1-$B$24))+(AA3-Z3)</f>
        <v>24</v>
      </c>
      <c r="AB8" s="12">
        <f t="shared" ref="AB8:AL8" si="2">((P8+P9)*(1-$B$24))+(AB3-AA3)</f>
        <v>16</v>
      </c>
      <c r="AC8" s="12">
        <f t="shared" si="2"/>
        <v>16</v>
      </c>
      <c r="AD8" s="12">
        <f t="shared" si="2"/>
        <v>16</v>
      </c>
      <c r="AE8" s="12">
        <f t="shared" si="2"/>
        <v>16</v>
      </c>
      <c r="AF8" s="12">
        <f t="shared" si="2"/>
        <v>16</v>
      </c>
      <c r="AG8" s="12">
        <f t="shared" si="2"/>
        <v>16</v>
      </c>
      <c r="AH8" s="12">
        <f t="shared" si="2"/>
        <v>16</v>
      </c>
      <c r="AI8" s="12">
        <f t="shared" si="2"/>
        <v>16</v>
      </c>
      <c r="AJ8" s="12">
        <f t="shared" si="2"/>
        <v>16</v>
      </c>
      <c r="AK8" s="12">
        <f t="shared" si="2"/>
        <v>16</v>
      </c>
      <c r="AL8" s="12">
        <f t="shared" si="2"/>
        <v>16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5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17</v>
      </c>
      <c r="AB9" s="12">
        <f t="shared" ref="AB9:AL9" si="4">(P8+P9)*$B$24</f>
        <v>3</v>
      </c>
      <c r="AC9" s="12">
        <f t="shared" si="4"/>
        <v>3</v>
      </c>
      <c r="AD9" s="12">
        <f t="shared" si="4"/>
        <v>3</v>
      </c>
      <c r="AE9" s="12">
        <f t="shared" si="4"/>
        <v>3</v>
      </c>
      <c r="AF9" s="12">
        <f t="shared" si="4"/>
        <v>3</v>
      </c>
      <c r="AG9" s="12">
        <f t="shared" si="4"/>
        <v>3</v>
      </c>
      <c r="AH9" s="12">
        <f t="shared" si="4"/>
        <v>3</v>
      </c>
      <c r="AI9" s="12">
        <f t="shared" si="4"/>
        <v>3</v>
      </c>
      <c r="AJ9" s="12">
        <f t="shared" si="4"/>
        <v>3</v>
      </c>
      <c r="AK9" s="12">
        <f t="shared" si="4"/>
        <v>3</v>
      </c>
      <c r="AL9" s="12">
        <f t="shared" si="4"/>
        <v>3</v>
      </c>
    </row>
    <row r="10" spans="1:38">
      <c r="A10" t="s">
        <v>19</v>
      </c>
      <c r="B10" s="2">
        <f>B12-SUM(B8:B9)</f>
        <v>0</v>
      </c>
      <c r="C10" s="2">
        <f>C12-SUM(C8:C9)</f>
        <v>345</v>
      </c>
      <c r="D10" s="2">
        <f t="shared" ref="D10:Z10" si="5">D12-SUM(D8:D9)</f>
        <v>350</v>
      </c>
      <c r="E10" s="2">
        <f t="shared" si="5"/>
        <v>350</v>
      </c>
      <c r="F10" s="2">
        <f t="shared" si="5"/>
        <v>350</v>
      </c>
      <c r="G10" s="2">
        <f t="shared" si="5"/>
        <v>350</v>
      </c>
      <c r="H10" s="2">
        <f t="shared" si="5"/>
        <v>350</v>
      </c>
      <c r="I10" s="2">
        <f t="shared" si="5"/>
        <v>350</v>
      </c>
      <c r="J10" s="2">
        <f t="shared" si="5"/>
        <v>350</v>
      </c>
      <c r="K10" s="2">
        <f t="shared" si="5"/>
        <v>350</v>
      </c>
      <c r="L10" s="2">
        <f t="shared" si="5"/>
        <v>350</v>
      </c>
      <c r="M10" s="2">
        <f t="shared" si="5"/>
        <v>350</v>
      </c>
      <c r="N10" s="2">
        <f t="shared" si="5"/>
        <v>350</v>
      </c>
      <c r="O10" s="2">
        <f t="shared" si="5"/>
        <v>1173</v>
      </c>
      <c r="P10" s="2">
        <f t="shared" si="5"/>
        <v>1397</v>
      </c>
      <c r="Q10" s="2">
        <f t="shared" si="5"/>
        <v>1607</v>
      </c>
      <c r="R10" s="2">
        <f t="shared" si="5"/>
        <v>1817</v>
      </c>
      <c r="S10" s="2">
        <f t="shared" si="5"/>
        <v>2027</v>
      </c>
      <c r="T10" s="2">
        <f t="shared" si="5"/>
        <v>2237</v>
      </c>
      <c r="U10" s="2">
        <f t="shared" si="5"/>
        <v>2447</v>
      </c>
      <c r="V10" s="2">
        <f t="shared" si="5"/>
        <v>2657</v>
      </c>
      <c r="W10" s="2">
        <f t="shared" si="5"/>
        <v>2867</v>
      </c>
      <c r="X10" s="2">
        <f t="shared" si="5"/>
        <v>3077</v>
      </c>
      <c r="Y10" s="2">
        <f t="shared" si="5"/>
        <v>3287</v>
      </c>
      <c r="Z10" s="2">
        <f t="shared" si="5"/>
        <v>3497</v>
      </c>
      <c r="AA10" s="2">
        <f t="shared" ref="AA10:AL10" si="6">AA12-SUM(AA8:AA9)</f>
        <v>5139</v>
      </c>
      <c r="AB10" s="2">
        <f t="shared" si="6"/>
        <v>6281</v>
      </c>
      <c r="AC10" s="2">
        <f t="shared" si="6"/>
        <v>7401</v>
      </c>
      <c r="AD10" s="2">
        <f t="shared" si="6"/>
        <v>8521</v>
      </c>
      <c r="AE10" s="2">
        <f t="shared" si="6"/>
        <v>9641</v>
      </c>
      <c r="AF10" s="2">
        <f t="shared" si="6"/>
        <v>10761</v>
      </c>
      <c r="AG10" s="2">
        <f t="shared" si="6"/>
        <v>11881</v>
      </c>
      <c r="AH10" s="2">
        <f t="shared" si="6"/>
        <v>13001</v>
      </c>
      <c r="AI10" s="2">
        <f t="shared" si="6"/>
        <v>14121</v>
      </c>
      <c r="AJ10" s="2">
        <f t="shared" si="6"/>
        <v>15241</v>
      </c>
      <c r="AK10" s="2">
        <f t="shared" si="6"/>
        <v>16361</v>
      </c>
      <c r="AL10" s="2">
        <f t="shared" si="6"/>
        <v>17481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350</v>
      </c>
      <c r="D12" s="2">
        <f>ROUNDUP(D3*'Reference Data'!$B$3,0)</f>
        <v>350</v>
      </c>
      <c r="E12" s="2">
        <f>ROUNDUP(E3*'Reference Data'!$B$3,0)</f>
        <v>350</v>
      </c>
      <c r="F12" s="2">
        <f>ROUNDUP(F3*'Reference Data'!$B$3,0)</f>
        <v>350</v>
      </c>
      <c r="G12" s="2">
        <f>ROUNDUP(G3*'Reference Data'!$B$3,0)</f>
        <v>350</v>
      </c>
      <c r="H12" s="2">
        <f>ROUNDUP(H3*'Reference Data'!$B$3,0)</f>
        <v>350</v>
      </c>
      <c r="I12" s="2">
        <f>ROUNDUP(I3*'Reference Data'!$B$3,0)</f>
        <v>350</v>
      </c>
      <c r="J12" s="2">
        <f>ROUNDUP(J3*'Reference Data'!$B$3,0)</f>
        <v>350</v>
      </c>
      <c r="K12" s="2">
        <f>ROUNDUP(K3*'Reference Data'!$B$3,0)</f>
        <v>350</v>
      </c>
      <c r="L12" s="2">
        <f>ROUNDUP(L3*'Reference Data'!$B$3,0)</f>
        <v>350</v>
      </c>
      <c r="M12" s="2">
        <f>ROUNDUP(M3*'Reference Data'!$B$3,0)</f>
        <v>350</v>
      </c>
      <c r="N12" s="2">
        <f>ROUNDUP(N3*'Reference Data'!$B$3,0)</f>
        <v>350</v>
      </c>
      <c r="O12" s="2">
        <f>ROUNDUP(O3*'Reference Data'!$B$3,0)</f>
        <v>1190</v>
      </c>
      <c r="P12" s="2">
        <f>ROUNDUP(P3*'Reference Data'!$B$3,0)</f>
        <v>1400</v>
      </c>
      <c r="Q12" s="2">
        <f>ROUNDUP(Q3*'Reference Data'!$B$3,0)</f>
        <v>1610</v>
      </c>
      <c r="R12" s="2">
        <f>ROUNDUP(R3*'Reference Data'!$B$3,0)</f>
        <v>1820</v>
      </c>
      <c r="S12" s="2">
        <f>ROUNDUP(S3*'Reference Data'!$B$3,0)</f>
        <v>2030</v>
      </c>
      <c r="T12" s="2">
        <f>ROUNDUP(T3*'Reference Data'!$B$3,0)</f>
        <v>2240</v>
      </c>
      <c r="U12" s="2">
        <f>ROUNDUP(U3*'Reference Data'!$B$3,0)</f>
        <v>2450</v>
      </c>
      <c r="V12" s="2">
        <f>ROUNDUP(V3*'Reference Data'!$B$3,0)</f>
        <v>2660</v>
      </c>
      <c r="W12" s="2">
        <f>ROUNDUP(W3*'Reference Data'!$B$3,0)</f>
        <v>2870</v>
      </c>
      <c r="X12" s="2">
        <f>ROUNDUP(X3*'Reference Data'!$B$3,0)</f>
        <v>3080</v>
      </c>
      <c r="Y12" s="2">
        <f>ROUNDUP(Y3*'Reference Data'!$B$3,0)</f>
        <v>3290</v>
      </c>
      <c r="Z12" s="2">
        <f>ROUNDUP(Z3*'Reference Data'!$B$3,0)</f>
        <v>3500</v>
      </c>
      <c r="AA12" s="2">
        <f>ROUNDUP(AA3*'Reference Data'!$B$3,0)</f>
        <v>5180</v>
      </c>
      <c r="AB12" s="2">
        <f>ROUNDUP(AB3*'Reference Data'!$B$3,0)</f>
        <v>6300</v>
      </c>
      <c r="AC12" s="2">
        <f>ROUNDUP(AC3*'Reference Data'!$B$3,0)</f>
        <v>7420</v>
      </c>
      <c r="AD12" s="2">
        <f>ROUNDUP(AD3*'Reference Data'!$B$3,0)</f>
        <v>8540</v>
      </c>
      <c r="AE12" s="2">
        <f>ROUNDUP(AE3*'Reference Data'!$B$3,0)</f>
        <v>9660</v>
      </c>
      <c r="AF12" s="2">
        <f>ROUNDUP(AF3*'Reference Data'!$B$3,0)</f>
        <v>10780</v>
      </c>
      <c r="AG12" s="2">
        <f>ROUNDUP(AG3*'Reference Data'!$B$3,0)</f>
        <v>11900</v>
      </c>
      <c r="AH12" s="2">
        <f>ROUNDUP(AH3*'Reference Data'!$B$3,0)</f>
        <v>13020</v>
      </c>
      <c r="AI12" s="2">
        <f>ROUNDUP(AI3*'Reference Data'!$B$3,0)</f>
        <v>14140</v>
      </c>
      <c r="AJ12" s="2">
        <f>ROUNDUP(AJ3*'Reference Data'!$B$3,0)</f>
        <v>15260</v>
      </c>
      <c r="AK12" s="2">
        <f>ROUNDUP(AK3*'Reference Data'!$B$3,0)</f>
        <v>16380</v>
      </c>
      <c r="AL12" s="2">
        <f>ROUNDUP(AL3*'Reference Data'!$B$3,0)</f>
        <v>17500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3.5000000000000001E-3</v>
      </c>
      <c r="D13" s="1">
        <f>(D12*'Reference Data'!$B$7*'Reference Data'!$B$8)/(5*60)</f>
        <v>3.5000000000000001E-3</v>
      </c>
      <c r="E13" s="1">
        <f>(E12*'Reference Data'!$B$7*'Reference Data'!$B$8)/(5*60)</f>
        <v>3.5000000000000001E-3</v>
      </c>
      <c r="F13" s="1">
        <f>(F12*'Reference Data'!$B$7*'Reference Data'!$B$8)/(5*60)</f>
        <v>3.5000000000000001E-3</v>
      </c>
      <c r="G13" s="1">
        <f>(G12*'Reference Data'!$B$7*'Reference Data'!$B$8)/(5*60)</f>
        <v>3.5000000000000001E-3</v>
      </c>
      <c r="H13" s="1">
        <f>(H12*'Reference Data'!$B$7*'Reference Data'!$B$8)/(5*60)</f>
        <v>3.5000000000000001E-3</v>
      </c>
      <c r="I13" s="1">
        <f>(I12*'Reference Data'!$B$7*'Reference Data'!$B$8)/(5*60)</f>
        <v>3.5000000000000001E-3</v>
      </c>
      <c r="J13" s="1">
        <f>(J12*'Reference Data'!$B$7*'Reference Data'!$B$8)/(5*60)</f>
        <v>3.5000000000000001E-3</v>
      </c>
      <c r="K13" s="1">
        <f>(K12*'Reference Data'!$B$7*'Reference Data'!$B$8)/(5*60)</f>
        <v>3.5000000000000001E-3</v>
      </c>
      <c r="L13" s="1">
        <f>(L12*'Reference Data'!$B$7*'Reference Data'!$B$8)/(5*60)</f>
        <v>3.5000000000000001E-3</v>
      </c>
      <c r="M13" s="1">
        <f>(M12*'Reference Data'!$B$7*'Reference Data'!$B$8)/(5*60)</f>
        <v>3.5000000000000001E-3</v>
      </c>
      <c r="N13" s="1">
        <f>(N12*'Reference Data'!$B$7*'Reference Data'!$B$8)/(5*60)</f>
        <v>3.5000000000000001E-3</v>
      </c>
      <c r="O13" s="1">
        <f>(O12*'Reference Data'!$B$7*'Reference Data'!$B$8)/(5*60)</f>
        <v>1.1899999999999999E-2</v>
      </c>
      <c r="P13" s="1">
        <f>(P12*'Reference Data'!$B$7*'Reference Data'!$B$8)/(5*60)</f>
        <v>1.4E-2</v>
      </c>
      <c r="Q13" s="1">
        <f>(Q12*'Reference Data'!$B$7*'Reference Data'!$B$8)/(5*60)</f>
        <v>1.61E-2</v>
      </c>
      <c r="R13" s="1">
        <f>(R12*'Reference Data'!$B$7*'Reference Data'!$B$8)/(5*60)</f>
        <v>1.8200000000000004E-2</v>
      </c>
      <c r="S13" s="1">
        <f>(S12*'Reference Data'!$B$7*'Reference Data'!$B$8)/(5*60)</f>
        <v>2.0299999999999999E-2</v>
      </c>
      <c r="T13" s="1">
        <f>(T12*'Reference Data'!$B$7*'Reference Data'!$B$8)/(5*60)</f>
        <v>2.2400000000000003E-2</v>
      </c>
      <c r="U13" s="1">
        <f>(U12*'Reference Data'!$B$7*'Reference Data'!$B$8)/(5*60)</f>
        <v>2.4500000000000001E-2</v>
      </c>
      <c r="V13" s="1">
        <f>(V12*'Reference Data'!$B$7*'Reference Data'!$B$8)/(5*60)</f>
        <v>2.6600000000000002E-2</v>
      </c>
      <c r="W13" s="1">
        <f>(W12*'Reference Data'!$B$7*'Reference Data'!$B$8)/(5*60)</f>
        <v>2.87E-2</v>
      </c>
      <c r="X13" s="1">
        <f>(X12*'Reference Data'!$B$7*'Reference Data'!$B$8)/(5*60)</f>
        <v>3.0800000000000001E-2</v>
      </c>
      <c r="Y13" s="1">
        <f>(Y12*'Reference Data'!$B$7*'Reference Data'!$B$8)/(5*60)</f>
        <v>3.2900000000000006E-2</v>
      </c>
      <c r="Z13" s="1">
        <f>(Z12*'Reference Data'!$B$7*'Reference Data'!$B$8)/(5*60)</f>
        <v>3.5000000000000003E-2</v>
      </c>
      <c r="AA13" s="1">
        <f>(AA12*'Reference Data'!$B$7*'Reference Data'!$B$8)/(5*60)</f>
        <v>5.1800000000000006E-2</v>
      </c>
      <c r="AB13" s="1">
        <f>(AB12*'Reference Data'!$B$7*'Reference Data'!$B$8)/(5*60)</f>
        <v>6.3E-2</v>
      </c>
      <c r="AC13" s="1">
        <f>(AC12*'Reference Data'!$B$7*'Reference Data'!$B$8)/(5*60)</f>
        <v>7.4200000000000002E-2</v>
      </c>
      <c r="AD13" s="1">
        <f>(AD12*'Reference Data'!$B$7*'Reference Data'!$B$8)/(5*60)</f>
        <v>8.5400000000000004E-2</v>
      </c>
      <c r="AE13" s="1">
        <f>(AE12*'Reference Data'!$B$7*'Reference Data'!$B$8)/(5*60)</f>
        <v>9.6600000000000019E-2</v>
      </c>
      <c r="AF13" s="1">
        <f>(AF12*'Reference Data'!$B$7*'Reference Data'!$B$8)/(5*60)</f>
        <v>0.10779999999999999</v>
      </c>
      <c r="AG13" s="1">
        <f>(AG12*'Reference Data'!$B$7*'Reference Data'!$B$8)/(5*60)</f>
        <v>0.11900000000000001</v>
      </c>
      <c r="AH13" s="1">
        <f>(AH12*'Reference Data'!$B$7*'Reference Data'!$B$8)/(5*60)</f>
        <v>0.13020000000000001</v>
      </c>
      <c r="AI13" s="1">
        <f>(AI12*'Reference Data'!$B$7*'Reference Data'!$B$8)/(5*60)</f>
        <v>0.1414</v>
      </c>
      <c r="AJ13" s="1">
        <f>(AJ12*'Reference Data'!$B$7*'Reference Data'!$B$8)/(5*60)</f>
        <v>0.15260000000000001</v>
      </c>
      <c r="AK13" s="1">
        <f>(AK12*'Reference Data'!$B$7*'Reference Data'!$B$8)/(5*60)</f>
        <v>0.1638</v>
      </c>
      <c r="AL13" s="1">
        <f>(AL12*'Reference Data'!$B$7*'Reference Data'!$B$8)/(5*60)</f>
        <v>0.17499999999999999</v>
      </c>
    </row>
    <row r="14" spans="1:38">
      <c r="A14" t="s">
        <v>11</v>
      </c>
      <c r="B14" s="1">
        <f>B12/(30*24*60*60)</f>
        <v>0</v>
      </c>
      <c r="C14" s="1">
        <f>C12/(30*24*60*60)</f>
        <v>1.3503086419753085E-4</v>
      </c>
      <c r="D14" s="1">
        <f t="shared" ref="D14:Z14" si="7">D12/(30*24*60*60)</f>
        <v>1.3503086419753085E-4</v>
      </c>
      <c r="E14" s="1">
        <f t="shared" si="7"/>
        <v>1.3503086419753085E-4</v>
      </c>
      <c r="F14" s="1">
        <f t="shared" si="7"/>
        <v>1.3503086419753085E-4</v>
      </c>
      <c r="G14" s="1">
        <f t="shared" si="7"/>
        <v>1.3503086419753085E-4</v>
      </c>
      <c r="H14" s="1">
        <f t="shared" si="7"/>
        <v>1.3503086419753085E-4</v>
      </c>
      <c r="I14" s="1">
        <f t="shared" si="7"/>
        <v>1.3503086419753085E-4</v>
      </c>
      <c r="J14" s="1">
        <f t="shared" si="7"/>
        <v>1.3503086419753085E-4</v>
      </c>
      <c r="K14" s="1">
        <f t="shared" si="7"/>
        <v>1.3503086419753085E-4</v>
      </c>
      <c r="L14" s="1">
        <f t="shared" si="7"/>
        <v>1.3503086419753085E-4</v>
      </c>
      <c r="M14" s="1">
        <f t="shared" si="7"/>
        <v>1.3503086419753085E-4</v>
      </c>
      <c r="N14" s="1">
        <f t="shared" si="7"/>
        <v>1.3503086419753085E-4</v>
      </c>
      <c r="O14" s="1">
        <f t="shared" si="7"/>
        <v>4.5910493827160494E-4</v>
      </c>
      <c r="P14" s="1">
        <f t="shared" si="7"/>
        <v>5.4012345679012341E-4</v>
      </c>
      <c r="Q14" s="1">
        <f t="shared" si="7"/>
        <v>6.2114197530864198E-4</v>
      </c>
      <c r="R14" s="1">
        <f t="shared" si="7"/>
        <v>7.0216049382716055E-4</v>
      </c>
      <c r="S14" s="1">
        <f t="shared" si="7"/>
        <v>7.8317901234567901E-4</v>
      </c>
      <c r="T14" s="1">
        <f t="shared" si="7"/>
        <v>8.6419753086419758E-4</v>
      </c>
      <c r="U14" s="1">
        <f t="shared" si="7"/>
        <v>9.4521604938271604E-4</v>
      </c>
      <c r="V14" s="1">
        <f t="shared" si="7"/>
        <v>1.0262345679012345E-3</v>
      </c>
      <c r="W14" s="1">
        <f t="shared" si="7"/>
        <v>1.1072530864197532E-3</v>
      </c>
      <c r="X14" s="1">
        <f t="shared" si="7"/>
        <v>1.1882716049382716E-3</v>
      </c>
      <c r="Y14" s="1">
        <f t="shared" si="7"/>
        <v>1.2692901234567901E-3</v>
      </c>
      <c r="Z14" s="1">
        <f t="shared" si="7"/>
        <v>1.3503086419753086E-3</v>
      </c>
      <c r="AA14" s="1">
        <f t="shared" ref="AA14:AL14" si="8">AA12/(30*24*60*60)</f>
        <v>1.9984567901234567E-3</v>
      </c>
      <c r="AB14" s="1">
        <f t="shared" si="8"/>
        <v>2.4305555555555556E-3</v>
      </c>
      <c r="AC14" s="1">
        <f t="shared" si="8"/>
        <v>2.8626543209876545E-3</v>
      </c>
      <c r="AD14" s="1">
        <f t="shared" si="8"/>
        <v>3.294753086419753E-3</v>
      </c>
      <c r="AE14" s="1">
        <f t="shared" si="8"/>
        <v>3.7268518518518519E-3</v>
      </c>
      <c r="AF14" s="1">
        <f t="shared" si="8"/>
        <v>4.1589506172839503E-3</v>
      </c>
      <c r="AG14" s="1">
        <f t="shared" si="8"/>
        <v>4.5910493827160496E-3</v>
      </c>
      <c r="AH14" s="1">
        <f t="shared" si="8"/>
        <v>5.0231481481481481E-3</v>
      </c>
      <c r="AI14" s="1">
        <f t="shared" si="8"/>
        <v>5.4552469135802466E-3</v>
      </c>
      <c r="AJ14" s="1">
        <f t="shared" si="8"/>
        <v>5.8873456790123459E-3</v>
      </c>
      <c r="AK14" s="1">
        <f t="shared" si="8"/>
        <v>6.3194444444444444E-3</v>
      </c>
      <c r="AL14" s="1">
        <f t="shared" si="8"/>
        <v>6.7515432098765428E-3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150</v>
      </c>
      <c r="D16" s="2">
        <f>ROUNDUP(D3*'Reference Data'!$B$4,0)</f>
        <v>150</v>
      </c>
      <c r="E16" s="2">
        <f>ROUNDUP(E3*'Reference Data'!$B$4,0)</f>
        <v>150</v>
      </c>
      <c r="F16" s="2">
        <f>ROUNDUP(F3*'Reference Data'!$B$4,0)</f>
        <v>150</v>
      </c>
      <c r="G16" s="2">
        <f>ROUNDUP(G3*'Reference Data'!$B$4,0)</f>
        <v>150</v>
      </c>
      <c r="H16" s="2">
        <f>ROUNDUP(H3*'Reference Data'!$B$4,0)</f>
        <v>150</v>
      </c>
      <c r="I16" s="2">
        <f>ROUNDUP(I3*'Reference Data'!$B$4,0)</f>
        <v>150</v>
      </c>
      <c r="J16" s="2">
        <f>ROUNDUP(J3*'Reference Data'!$B$4,0)</f>
        <v>150</v>
      </c>
      <c r="K16" s="2">
        <f>ROUNDUP(K3*'Reference Data'!$B$4,0)</f>
        <v>150</v>
      </c>
      <c r="L16" s="2">
        <f>ROUNDUP(L3*'Reference Data'!$B$4,0)</f>
        <v>150</v>
      </c>
      <c r="M16" s="2">
        <f>ROUNDUP(M3*'Reference Data'!$B$4,0)</f>
        <v>150</v>
      </c>
      <c r="N16" s="2">
        <f>ROUNDUP(N3*'Reference Data'!$B$4,0)</f>
        <v>150</v>
      </c>
      <c r="O16" s="2">
        <f>ROUNDUP(O3*'Reference Data'!$B$4,0)</f>
        <v>510</v>
      </c>
      <c r="P16" s="2">
        <f>ROUNDUP(P3*'Reference Data'!$B$4,0)</f>
        <v>600</v>
      </c>
      <c r="Q16" s="2">
        <f>ROUNDUP(Q3*'Reference Data'!$B$4,0)</f>
        <v>690</v>
      </c>
      <c r="R16" s="2">
        <f>ROUNDUP(R3*'Reference Data'!$B$4,0)</f>
        <v>780</v>
      </c>
      <c r="S16" s="2">
        <f>ROUNDUP(S3*'Reference Data'!$B$4,0)</f>
        <v>870</v>
      </c>
      <c r="T16" s="2">
        <f>ROUNDUP(T3*'Reference Data'!$B$4,0)</f>
        <v>960</v>
      </c>
      <c r="U16" s="2">
        <f>ROUNDUP(U3*'Reference Data'!$B$4,0)</f>
        <v>1050</v>
      </c>
      <c r="V16" s="2">
        <f>ROUNDUP(V3*'Reference Data'!$B$4,0)</f>
        <v>1140</v>
      </c>
      <c r="W16" s="2">
        <f>ROUNDUP(W3*'Reference Data'!$B$4,0)</f>
        <v>1230</v>
      </c>
      <c r="X16" s="2">
        <f>ROUNDUP(X3*'Reference Data'!$B$4,0)</f>
        <v>1320</v>
      </c>
      <c r="Y16" s="2">
        <f>ROUNDUP(Y3*'Reference Data'!$B$4,0)</f>
        <v>1410</v>
      </c>
      <c r="Z16" s="2">
        <f>ROUNDUP(Z3*'Reference Data'!$B$4,0)</f>
        <v>1500</v>
      </c>
      <c r="AA16" s="2">
        <f>ROUNDUP(AA3*'Reference Data'!$B$4,0)</f>
        <v>2220</v>
      </c>
      <c r="AB16" s="2">
        <f>ROUNDUP(AB3*'Reference Data'!$B$4,0)</f>
        <v>2700</v>
      </c>
      <c r="AC16" s="2">
        <f>ROUNDUP(AC3*'Reference Data'!$B$4,0)</f>
        <v>3180</v>
      </c>
      <c r="AD16" s="2">
        <f>ROUNDUP(AD3*'Reference Data'!$B$4,0)</f>
        <v>3660</v>
      </c>
      <c r="AE16" s="2">
        <f>ROUNDUP(AE3*'Reference Data'!$B$4,0)</f>
        <v>4140</v>
      </c>
      <c r="AF16" s="2">
        <f>ROUNDUP(AF3*'Reference Data'!$B$4,0)</f>
        <v>4620</v>
      </c>
      <c r="AG16" s="2">
        <f>ROUNDUP(AG3*'Reference Data'!$B$4,0)</f>
        <v>5100</v>
      </c>
      <c r="AH16" s="2">
        <f>ROUNDUP(AH3*'Reference Data'!$B$4,0)</f>
        <v>5580</v>
      </c>
      <c r="AI16" s="2">
        <f>ROUNDUP(AI3*'Reference Data'!$B$4,0)</f>
        <v>6060</v>
      </c>
      <c r="AJ16" s="2">
        <f>ROUNDUP(AJ3*'Reference Data'!$B$4,0)</f>
        <v>6540</v>
      </c>
      <c r="AK16" s="2">
        <f>ROUNDUP(AK3*'Reference Data'!$B$4,0)</f>
        <v>7020</v>
      </c>
      <c r="AL16" s="2">
        <f>ROUNDUP(AL3*'Reference Data'!$B$4,0)</f>
        <v>7500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1.5E-3</v>
      </c>
      <c r="D17" s="1">
        <f>(D16*'Reference Data'!$B$7*'Reference Data'!$B$8)/(5*60)</f>
        <v>1.5E-3</v>
      </c>
      <c r="E17" s="1">
        <f>(E16*'Reference Data'!$B$7*'Reference Data'!$B$8)/(5*60)</f>
        <v>1.5E-3</v>
      </c>
      <c r="F17" s="1">
        <f>(F16*'Reference Data'!$B$7*'Reference Data'!$B$8)/(5*60)</f>
        <v>1.5E-3</v>
      </c>
      <c r="G17" s="1">
        <f>(G16*'Reference Data'!$B$7*'Reference Data'!$B$8)/(5*60)</f>
        <v>1.5E-3</v>
      </c>
      <c r="H17" s="1">
        <f>(H16*'Reference Data'!$B$7*'Reference Data'!$B$8)/(5*60)</f>
        <v>1.5E-3</v>
      </c>
      <c r="I17" s="1">
        <f>(I16*'Reference Data'!$B$7*'Reference Data'!$B$8)/(5*60)</f>
        <v>1.5E-3</v>
      </c>
      <c r="J17" s="1">
        <f>(J16*'Reference Data'!$B$7*'Reference Data'!$B$8)/(5*60)</f>
        <v>1.5E-3</v>
      </c>
      <c r="K17" s="1">
        <f>(K16*'Reference Data'!$B$7*'Reference Data'!$B$8)/(5*60)</f>
        <v>1.5E-3</v>
      </c>
      <c r="L17" s="1">
        <f>(L16*'Reference Data'!$B$7*'Reference Data'!$B$8)/(5*60)</f>
        <v>1.5E-3</v>
      </c>
      <c r="M17" s="1">
        <f>(M16*'Reference Data'!$B$7*'Reference Data'!$B$8)/(5*60)</f>
        <v>1.5E-3</v>
      </c>
      <c r="N17" s="1">
        <f>(N16*'Reference Data'!$B$7*'Reference Data'!$B$8)/(5*60)</f>
        <v>1.5E-3</v>
      </c>
      <c r="O17" s="1">
        <f>(O16*'Reference Data'!$B$7*'Reference Data'!$B$8)/(5*60)</f>
        <v>5.1000000000000004E-3</v>
      </c>
      <c r="P17" s="1">
        <f>(P16*'Reference Data'!$B$7*'Reference Data'!$B$8)/(5*60)</f>
        <v>6.0000000000000001E-3</v>
      </c>
      <c r="Q17" s="1">
        <f>(Q16*'Reference Data'!$B$7*'Reference Data'!$B$8)/(5*60)</f>
        <v>6.8999999999999999E-3</v>
      </c>
      <c r="R17" s="1">
        <f>(R16*'Reference Data'!$B$7*'Reference Data'!$B$8)/(5*60)</f>
        <v>7.7999999999999996E-3</v>
      </c>
      <c r="S17" s="1">
        <f>(S16*'Reference Data'!$B$7*'Reference Data'!$B$8)/(5*60)</f>
        <v>8.6999999999999994E-3</v>
      </c>
      <c r="T17" s="1">
        <f>(T16*'Reference Data'!$B$7*'Reference Data'!$B$8)/(5*60)</f>
        <v>9.5999999999999992E-3</v>
      </c>
      <c r="U17" s="1">
        <f>(U16*'Reference Data'!$B$7*'Reference Data'!$B$8)/(5*60)</f>
        <v>1.0500000000000001E-2</v>
      </c>
      <c r="V17" s="1">
        <f>(V16*'Reference Data'!$B$7*'Reference Data'!$B$8)/(5*60)</f>
        <v>1.14E-2</v>
      </c>
      <c r="W17" s="1">
        <f>(W16*'Reference Data'!$B$7*'Reference Data'!$B$8)/(5*60)</f>
        <v>1.23E-2</v>
      </c>
      <c r="X17" s="1">
        <f>(X16*'Reference Data'!$B$7*'Reference Data'!$B$8)/(5*60)</f>
        <v>1.3200000000000002E-2</v>
      </c>
      <c r="Y17" s="1">
        <f>(Y16*'Reference Data'!$B$7*'Reference Data'!$B$8)/(5*60)</f>
        <v>1.4099999999999998E-2</v>
      </c>
      <c r="Z17" s="1">
        <f>(Z16*'Reference Data'!$B$7*'Reference Data'!$B$8)/(5*60)</f>
        <v>1.4999999999999999E-2</v>
      </c>
      <c r="AA17" s="1">
        <f>(AA16*'Reference Data'!$B$7*'Reference Data'!$B$8)/(5*60)</f>
        <v>2.2200000000000001E-2</v>
      </c>
      <c r="AB17" s="1">
        <f>(AB16*'Reference Data'!$B$7*'Reference Data'!$B$8)/(5*60)</f>
        <v>2.7E-2</v>
      </c>
      <c r="AC17" s="1">
        <f>(AC16*'Reference Data'!$B$7*'Reference Data'!$B$8)/(5*60)</f>
        <v>3.1799999999999995E-2</v>
      </c>
      <c r="AD17" s="1">
        <f>(AD16*'Reference Data'!$B$7*'Reference Data'!$B$8)/(5*60)</f>
        <v>3.6600000000000001E-2</v>
      </c>
      <c r="AE17" s="1">
        <f>(AE16*'Reference Data'!$B$7*'Reference Data'!$B$8)/(5*60)</f>
        <v>4.1399999999999999E-2</v>
      </c>
      <c r="AF17" s="1">
        <f>(AF16*'Reference Data'!$B$7*'Reference Data'!$B$8)/(5*60)</f>
        <v>4.6199999999999998E-2</v>
      </c>
      <c r="AG17" s="1">
        <f>(AG16*'Reference Data'!$B$7*'Reference Data'!$B$8)/(5*60)</f>
        <v>5.1000000000000004E-2</v>
      </c>
      <c r="AH17" s="1">
        <f>(AH16*'Reference Data'!$B$7*'Reference Data'!$B$8)/(5*60)</f>
        <v>5.5800000000000009E-2</v>
      </c>
      <c r="AI17" s="1">
        <f>(AI16*'Reference Data'!$B$7*'Reference Data'!$B$8)/(5*60)</f>
        <v>6.0600000000000001E-2</v>
      </c>
      <c r="AJ17" s="1">
        <f>(AJ16*'Reference Data'!$B$7*'Reference Data'!$B$8)/(5*60)</f>
        <v>6.54E-2</v>
      </c>
      <c r="AK17" s="1">
        <f>(AK16*'Reference Data'!$B$7*'Reference Data'!$B$8)/(5*60)</f>
        <v>7.0200000000000012E-2</v>
      </c>
      <c r="AL17" s="1">
        <f>(AL16*'Reference Data'!$B$7*'Reference Data'!$B$8)/(5*60)</f>
        <v>7.4999999999999997E-2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5.7870370370370373E-5</v>
      </c>
      <c r="D18" s="7">
        <f t="shared" si="9"/>
        <v>5.7870370370370373E-5</v>
      </c>
      <c r="E18" s="7">
        <f t="shared" si="9"/>
        <v>5.7870370370370373E-5</v>
      </c>
      <c r="F18" s="7">
        <f t="shared" si="9"/>
        <v>5.7870370370370373E-5</v>
      </c>
      <c r="G18" s="7">
        <f t="shared" si="9"/>
        <v>5.7870370370370373E-5</v>
      </c>
      <c r="H18" s="7">
        <f t="shared" si="9"/>
        <v>5.7870370370370373E-5</v>
      </c>
      <c r="I18" s="7">
        <f t="shared" si="9"/>
        <v>5.7870370370370373E-5</v>
      </c>
      <c r="J18" s="7">
        <f t="shared" si="9"/>
        <v>5.7870370370370373E-5</v>
      </c>
      <c r="K18" s="7">
        <f t="shared" si="9"/>
        <v>5.7870370370370373E-5</v>
      </c>
      <c r="L18" s="7">
        <f t="shared" si="9"/>
        <v>5.7870370370370373E-5</v>
      </c>
      <c r="M18" s="7">
        <f t="shared" si="9"/>
        <v>5.7870370370370373E-5</v>
      </c>
      <c r="N18" s="7">
        <f t="shared" si="9"/>
        <v>5.7870370370370373E-5</v>
      </c>
      <c r="O18" s="7">
        <f t="shared" si="9"/>
        <v>1.9675925925925926E-4</v>
      </c>
      <c r="P18" s="7">
        <f t="shared" si="9"/>
        <v>2.3148148148148149E-4</v>
      </c>
      <c r="Q18" s="7">
        <f t="shared" si="9"/>
        <v>2.6620370370370372E-4</v>
      </c>
      <c r="R18" s="7">
        <f t="shared" si="9"/>
        <v>3.0092592592592595E-4</v>
      </c>
      <c r="S18" s="7">
        <f t="shared" si="9"/>
        <v>3.3564814814814812E-4</v>
      </c>
      <c r="T18" s="7">
        <f t="shared" si="9"/>
        <v>3.7037037037037035E-4</v>
      </c>
      <c r="U18" s="7">
        <f t="shared" si="9"/>
        <v>4.0509259259259258E-4</v>
      </c>
      <c r="V18" s="7">
        <f t="shared" si="9"/>
        <v>4.3981481481481481E-4</v>
      </c>
      <c r="W18" s="7">
        <f t="shared" si="9"/>
        <v>4.7453703703703704E-4</v>
      </c>
      <c r="X18" s="7">
        <f t="shared" si="9"/>
        <v>5.0925925925925921E-4</v>
      </c>
      <c r="Y18" s="7">
        <f t="shared" si="9"/>
        <v>5.4398148148148144E-4</v>
      </c>
      <c r="Z18" s="7">
        <f t="shared" si="9"/>
        <v>5.7870370370370367E-4</v>
      </c>
      <c r="AA18" s="7">
        <f t="shared" ref="AA18:AL18" si="10">AA16/(30*24*60*60)</f>
        <v>8.564814814814815E-4</v>
      </c>
      <c r="AB18" s="7">
        <f t="shared" si="10"/>
        <v>1.0416666666666667E-3</v>
      </c>
      <c r="AC18" s="7">
        <f t="shared" si="10"/>
        <v>1.2268518518518518E-3</v>
      </c>
      <c r="AD18" s="7">
        <f t="shared" si="10"/>
        <v>1.4120370370370369E-3</v>
      </c>
      <c r="AE18" s="7">
        <f t="shared" si="10"/>
        <v>1.5972222222222223E-3</v>
      </c>
      <c r="AF18" s="7">
        <f t="shared" si="10"/>
        <v>1.7824074074074075E-3</v>
      </c>
      <c r="AG18" s="7">
        <f t="shared" si="10"/>
        <v>1.9675925925925924E-3</v>
      </c>
      <c r="AH18" s="7">
        <f t="shared" si="10"/>
        <v>2.1527777777777778E-3</v>
      </c>
      <c r="AI18" s="7">
        <f t="shared" si="10"/>
        <v>2.3379629629629631E-3</v>
      </c>
      <c r="AJ18" s="7">
        <f t="shared" si="10"/>
        <v>2.5231481481481481E-3</v>
      </c>
      <c r="AK18" s="7">
        <f t="shared" si="10"/>
        <v>2.7083333333333334E-3</v>
      </c>
      <c r="AL18" s="7">
        <f t="shared" si="10"/>
        <v>2.8935185185185184E-3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108310</v>
      </c>
      <c r="D20" s="2">
        <f>ROUNDUP(D3*'Reference Data'!$B$5,0)</f>
        <v>108310</v>
      </c>
      <c r="E20" s="2">
        <f>ROUNDUP(E3*'Reference Data'!$B$5,0)</f>
        <v>108310</v>
      </c>
      <c r="F20" s="2">
        <f>ROUNDUP(F3*'Reference Data'!$B$5,0)</f>
        <v>108310</v>
      </c>
      <c r="G20" s="2">
        <f>ROUNDUP(G3*'Reference Data'!$B$5,0)</f>
        <v>108310</v>
      </c>
      <c r="H20" s="2">
        <f>ROUNDUP(H3*'Reference Data'!$B$5,0)</f>
        <v>108310</v>
      </c>
      <c r="I20" s="2">
        <f>ROUNDUP(I3*'Reference Data'!$B$5,0)</f>
        <v>108310</v>
      </c>
      <c r="J20" s="2">
        <f>ROUNDUP(J3*'Reference Data'!$B$5,0)</f>
        <v>108310</v>
      </c>
      <c r="K20" s="2">
        <f>ROUNDUP(K3*'Reference Data'!$B$5,0)</f>
        <v>108310</v>
      </c>
      <c r="L20" s="2">
        <f>ROUNDUP(L3*'Reference Data'!$B$5,0)</f>
        <v>108310</v>
      </c>
      <c r="M20" s="2">
        <f>ROUNDUP(M3*'Reference Data'!$B$5,0)</f>
        <v>108310</v>
      </c>
      <c r="N20" s="2">
        <f>ROUNDUP(N3*'Reference Data'!$B$5,0)</f>
        <v>108310</v>
      </c>
      <c r="O20" s="2">
        <f>ROUNDUP(O3*'Reference Data'!$B$5,0)</f>
        <v>368254</v>
      </c>
      <c r="P20" s="2">
        <f>ROUNDUP(P3*'Reference Data'!$B$5,0)</f>
        <v>433240</v>
      </c>
      <c r="Q20" s="2">
        <f>ROUNDUP(Q3*'Reference Data'!$B$5,0)</f>
        <v>498226</v>
      </c>
      <c r="R20" s="2">
        <f>ROUNDUP(R3*'Reference Data'!$B$5,0)</f>
        <v>563212</v>
      </c>
      <c r="S20" s="2">
        <f>ROUNDUP(S3*'Reference Data'!$B$5,0)</f>
        <v>628198</v>
      </c>
      <c r="T20" s="2">
        <f>ROUNDUP(T3*'Reference Data'!$B$5,0)</f>
        <v>693184</v>
      </c>
      <c r="U20" s="2">
        <f>ROUNDUP(U3*'Reference Data'!$B$5,0)</f>
        <v>758170</v>
      </c>
      <c r="V20" s="2">
        <f>ROUNDUP(V3*'Reference Data'!$B$5,0)</f>
        <v>823156</v>
      </c>
      <c r="W20" s="2">
        <f>ROUNDUP(W3*'Reference Data'!$B$5,0)</f>
        <v>888142</v>
      </c>
      <c r="X20" s="2">
        <f>ROUNDUP(X3*'Reference Data'!$B$5,0)</f>
        <v>953128</v>
      </c>
      <c r="Y20" s="2">
        <f>ROUNDUP(Y3*'Reference Data'!$B$5,0)</f>
        <v>1018114</v>
      </c>
      <c r="Z20" s="2">
        <f>ROUNDUP(Z3*'Reference Data'!$B$5,0)</f>
        <v>1083100</v>
      </c>
      <c r="AA20" s="2">
        <f>ROUNDUP(AA3*'Reference Data'!$B$5,0)</f>
        <v>1602988</v>
      </c>
      <c r="AB20" s="2">
        <f>ROUNDUP(AB3*'Reference Data'!$B$5,0)</f>
        <v>1949580</v>
      </c>
      <c r="AC20" s="2">
        <f>ROUNDUP(AC3*'Reference Data'!$B$5,0)</f>
        <v>2296172</v>
      </c>
      <c r="AD20" s="2">
        <f>ROUNDUP(AD3*'Reference Data'!$B$5,0)</f>
        <v>2642764</v>
      </c>
      <c r="AE20" s="2">
        <f>ROUNDUP(AE3*'Reference Data'!$B$5,0)</f>
        <v>2989356</v>
      </c>
      <c r="AF20" s="2">
        <f>ROUNDUP(AF3*'Reference Data'!$B$5,0)</f>
        <v>3335948</v>
      </c>
      <c r="AG20" s="2">
        <f>ROUNDUP(AG3*'Reference Data'!$B$5,0)</f>
        <v>3682540</v>
      </c>
      <c r="AH20" s="2">
        <f>ROUNDUP(AH3*'Reference Data'!$B$5,0)</f>
        <v>4029132</v>
      </c>
      <c r="AI20" s="2">
        <f>ROUNDUP(AI3*'Reference Data'!$B$5,0)</f>
        <v>4375724</v>
      </c>
      <c r="AJ20" s="2">
        <f>ROUNDUP(AJ3*'Reference Data'!$B$5,0)</f>
        <v>4722316</v>
      </c>
      <c r="AK20" s="2">
        <f>ROUNDUP(AK3*'Reference Data'!$B$5,0)</f>
        <v>5068908</v>
      </c>
      <c r="AL20" s="2">
        <f>ROUNDUP(AL3*'Reference Data'!$B$5,0)</f>
        <v>5415500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5.7765333333333328E-2</v>
      </c>
      <c r="D21" s="1">
        <f>(D20*'Reference Data'!$B$9*'Reference Data'!$B$10)/(5*60)</f>
        <v>5.7765333333333328E-2</v>
      </c>
      <c r="E21" s="1">
        <f>(E20*'Reference Data'!$B$9*'Reference Data'!$B$10)/(5*60)</f>
        <v>5.7765333333333328E-2</v>
      </c>
      <c r="F21" s="1">
        <f>(F20*'Reference Data'!$B$9*'Reference Data'!$B$10)/(5*60)</f>
        <v>5.7765333333333328E-2</v>
      </c>
      <c r="G21" s="1">
        <f>(G20*'Reference Data'!$B$9*'Reference Data'!$B$10)/(5*60)</f>
        <v>5.7765333333333328E-2</v>
      </c>
      <c r="H21" s="1">
        <f>(H20*'Reference Data'!$B$9*'Reference Data'!$B$10)/(5*60)</f>
        <v>5.7765333333333328E-2</v>
      </c>
      <c r="I21" s="1">
        <f>(I20*'Reference Data'!$B$9*'Reference Data'!$B$10)/(5*60)</f>
        <v>5.7765333333333328E-2</v>
      </c>
      <c r="J21" s="1">
        <f>(J20*'Reference Data'!$B$9*'Reference Data'!$B$10)/(5*60)</f>
        <v>5.7765333333333328E-2</v>
      </c>
      <c r="K21" s="1">
        <f>(K20*'Reference Data'!$B$9*'Reference Data'!$B$10)/(5*60)</f>
        <v>5.7765333333333328E-2</v>
      </c>
      <c r="L21" s="1">
        <f>(L20*'Reference Data'!$B$9*'Reference Data'!$B$10)/(5*60)</f>
        <v>5.7765333333333328E-2</v>
      </c>
      <c r="M21" s="1">
        <f>(M20*'Reference Data'!$B$9*'Reference Data'!$B$10)/(5*60)</f>
        <v>5.7765333333333328E-2</v>
      </c>
      <c r="N21" s="1">
        <f>(N20*'Reference Data'!$B$9*'Reference Data'!$B$10)/(5*60)</f>
        <v>5.7765333333333328E-2</v>
      </c>
      <c r="O21" s="1">
        <f>(O20*'Reference Data'!$B$9*'Reference Data'!$B$10)/(5*60)</f>
        <v>0.19640213333333334</v>
      </c>
      <c r="P21" s="1">
        <f>(P20*'Reference Data'!$B$9*'Reference Data'!$B$10)/(5*60)</f>
        <v>0.23106133333333331</v>
      </c>
      <c r="Q21" s="1">
        <f>(Q20*'Reference Data'!$B$9*'Reference Data'!$B$10)/(5*60)</f>
        <v>0.26572053333333334</v>
      </c>
      <c r="R21" s="1">
        <f>(R20*'Reference Data'!$B$9*'Reference Data'!$B$10)/(5*60)</f>
        <v>0.30037973333333329</v>
      </c>
      <c r="S21" s="1">
        <f>(S20*'Reference Data'!$B$9*'Reference Data'!$B$10)/(5*60)</f>
        <v>0.3350389333333334</v>
      </c>
      <c r="T21" s="1">
        <f>(T20*'Reference Data'!$B$9*'Reference Data'!$B$10)/(5*60)</f>
        <v>0.36969813333333335</v>
      </c>
      <c r="U21" s="1">
        <f>(U20*'Reference Data'!$B$9*'Reference Data'!$B$10)/(5*60)</f>
        <v>0.40435733333333329</v>
      </c>
      <c r="V21" s="1">
        <f>(V20*'Reference Data'!$B$9*'Reference Data'!$B$10)/(5*60)</f>
        <v>0.43901653333333335</v>
      </c>
      <c r="W21" s="1">
        <f>(W20*'Reference Data'!$B$9*'Reference Data'!$B$10)/(5*60)</f>
        <v>0.47367573333333335</v>
      </c>
      <c r="X21" s="1">
        <f>(X20*'Reference Data'!$B$9*'Reference Data'!$B$10)/(5*60)</f>
        <v>0.50833493333333335</v>
      </c>
      <c r="Y21" s="1">
        <f>(Y20*'Reference Data'!$B$9*'Reference Data'!$B$10)/(5*60)</f>
        <v>0.54299413333333324</v>
      </c>
      <c r="Z21" s="1">
        <f>(Z20*'Reference Data'!$B$9*'Reference Data'!$B$10)/(5*60)</f>
        <v>0.57765333333333335</v>
      </c>
      <c r="AA21" s="1">
        <f>(AA20*'Reference Data'!$B$9*'Reference Data'!$B$10)/(5*60)</f>
        <v>0.85492693333333347</v>
      </c>
      <c r="AB21" s="1">
        <f>(AB20*'Reference Data'!$B$9*'Reference Data'!$B$10)/(5*60)</f>
        <v>1.039776</v>
      </c>
      <c r="AC21" s="1">
        <f>(AC20*'Reference Data'!$B$9*'Reference Data'!$B$10)/(5*60)</f>
        <v>1.2246250666666669</v>
      </c>
      <c r="AD21" s="1">
        <f>(AD20*'Reference Data'!$B$9*'Reference Data'!$B$10)/(5*60)</f>
        <v>1.4094741333333334</v>
      </c>
      <c r="AE21" s="1">
        <f>(AE20*'Reference Data'!$B$9*'Reference Data'!$B$10)/(5*60)</f>
        <v>1.5943232000000001</v>
      </c>
      <c r="AF21" s="1">
        <f>(AF20*'Reference Data'!$B$9*'Reference Data'!$B$10)/(5*60)</f>
        <v>1.7791722666666669</v>
      </c>
      <c r="AG21" s="1">
        <f>(AG20*'Reference Data'!$B$9*'Reference Data'!$B$10)/(5*60)</f>
        <v>1.9640213333333334</v>
      </c>
      <c r="AH21" s="1">
        <f>(AH20*'Reference Data'!$B$9*'Reference Data'!$B$10)/(5*60)</f>
        <v>2.1488703999999998</v>
      </c>
      <c r="AI21" s="1">
        <f>(AI20*'Reference Data'!$B$9*'Reference Data'!$B$10)/(5*60)</f>
        <v>2.3337194666666665</v>
      </c>
      <c r="AJ21" s="1">
        <f>(AJ20*'Reference Data'!$B$9*'Reference Data'!$B$10)/(5*60)</f>
        <v>2.5185685333333336</v>
      </c>
      <c r="AK21" s="1">
        <f>(AK20*'Reference Data'!$B$9*'Reference Data'!$B$10)/(5*60)</f>
        <v>2.7034176000000003</v>
      </c>
      <c r="AL21" s="1">
        <f>(AL20*'Reference Data'!$B$9*'Reference Data'!$B$10)/(5*60)</f>
        <v>2.8882666666666665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4.1786265432098763E-2</v>
      </c>
      <c r="D22" s="1">
        <f t="shared" si="11"/>
        <v>4.1786265432098763E-2</v>
      </c>
      <c r="E22" s="1">
        <f t="shared" si="11"/>
        <v>4.1786265432098763E-2</v>
      </c>
      <c r="F22" s="1">
        <f t="shared" si="11"/>
        <v>4.1786265432098763E-2</v>
      </c>
      <c r="G22" s="1">
        <f t="shared" si="11"/>
        <v>4.1786265432098763E-2</v>
      </c>
      <c r="H22" s="1">
        <f t="shared" si="11"/>
        <v>4.1786265432098763E-2</v>
      </c>
      <c r="I22" s="1">
        <f t="shared" si="11"/>
        <v>4.1786265432098763E-2</v>
      </c>
      <c r="J22" s="1">
        <f t="shared" si="11"/>
        <v>4.1786265432098763E-2</v>
      </c>
      <c r="K22" s="1">
        <f t="shared" si="11"/>
        <v>4.1786265432098763E-2</v>
      </c>
      <c r="L22" s="1">
        <f t="shared" si="11"/>
        <v>4.1786265432098763E-2</v>
      </c>
      <c r="M22" s="1">
        <f t="shared" si="11"/>
        <v>4.1786265432098763E-2</v>
      </c>
      <c r="N22" s="1">
        <f t="shared" si="11"/>
        <v>4.1786265432098763E-2</v>
      </c>
      <c r="O22" s="1">
        <f t="shared" si="11"/>
        <v>0.1420733024691358</v>
      </c>
      <c r="P22" s="1">
        <f t="shared" si="11"/>
        <v>0.16714506172839505</v>
      </c>
      <c r="Q22" s="1">
        <f t="shared" si="11"/>
        <v>0.19221682098765433</v>
      </c>
      <c r="R22" s="1">
        <f t="shared" si="11"/>
        <v>0.21728858024691358</v>
      </c>
      <c r="S22" s="1">
        <f t="shared" si="11"/>
        <v>0.24236033950617283</v>
      </c>
      <c r="T22" s="1">
        <f t="shared" si="11"/>
        <v>0.26743209876543211</v>
      </c>
      <c r="U22" s="1">
        <f t="shared" si="11"/>
        <v>0.29250385802469137</v>
      </c>
      <c r="V22" s="1">
        <f t="shared" si="11"/>
        <v>0.31757561728395062</v>
      </c>
      <c r="W22" s="1">
        <f t="shared" si="11"/>
        <v>0.34264737654320987</v>
      </c>
      <c r="X22" s="1">
        <f t="shared" si="11"/>
        <v>0.36771913580246912</v>
      </c>
      <c r="Y22" s="1">
        <f t="shared" si="11"/>
        <v>0.39279089506172837</v>
      </c>
      <c r="Z22" s="1">
        <f t="shared" si="11"/>
        <v>0.41786265432098768</v>
      </c>
      <c r="AA22" s="1">
        <f t="shared" ref="AA22:AL22" si="12">AA20/(30*24*60*60)</f>
        <v>0.6184367283950617</v>
      </c>
      <c r="AB22" s="1">
        <f t="shared" si="12"/>
        <v>0.75215277777777778</v>
      </c>
      <c r="AC22" s="1">
        <f t="shared" si="12"/>
        <v>0.88586882716049387</v>
      </c>
      <c r="AD22" s="1">
        <f t="shared" si="12"/>
        <v>1.0195848765432098</v>
      </c>
      <c r="AE22" s="1">
        <f t="shared" si="12"/>
        <v>1.1533009259259259</v>
      </c>
      <c r="AF22" s="1">
        <f t="shared" si="12"/>
        <v>1.287016975308642</v>
      </c>
      <c r="AG22" s="1">
        <f t="shared" si="12"/>
        <v>1.4207330246913581</v>
      </c>
      <c r="AH22" s="1">
        <f t="shared" si="12"/>
        <v>1.5544490740740742</v>
      </c>
      <c r="AI22" s="1">
        <f t="shared" si="12"/>
        <v>1.68816512345679</v>
      </c>
      <c r="AJ22" s="1">
        <f t="shared" si="12"/>
        <v>1.8218811728395061</v>
      </c>
      <c r="AK22" s="1">
        <f t="shared" si="12"/>
        <v>1.9555972222222222</v>
      </c>
      <c r="AL22" s="1">
        <f t="shared" si="12"/>
        <v>2.0893132716049383</v>
      </c>
    </row>
    <row r="24" spans="1:38">
      <c r="A24" t="s">
        <v>104</v>
      </c>
      <c r="B24" s="10">
        <v>1</v>
      </c>
      <c r="O24" s="11"/>
      <c r="P24" s="11"/>
      <c r="Z24" s="11"/>
    </row>
  </sheetData>
  <phoneticPr fontId="1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baseColWidth="12" defaultColWidth="8.83203125" defaultRowHeight="17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3" t="s">
        <v>89</v>
      </c>
      <c r="B1" s="53"/>
      <c r="C1" s="53"/>
      <c r="D1" s="53"/>
      <c r="E1" s="39"/>
    </row>
    <row r="3" spans="1:5" ht="18">
      <c r="A3" s="28" t="s">
        <v>73</v>
      </c>
      <c r="B3" s="35">
        <f>'Reference Data'!B14</f>
        <v>20000000</v>
      </c>
      <c r="C3" s="33"/>
    </row>
    <row r="4" spans="1:5">
      <c r="A4" s="30" t="s">
        <v>72</v>
      </c>
      <c r="B4" s="38">
        <f>MAX('Transaction Details'!B3:AL3)</f>
        <v>250</v>
      </c>
    </row>
    <row r="6" spans="1:5">
      <c r="B6" s="28" t="s">
        <v>88</v>
      </c>
      <c r="C6" s="28" t="s">
        <v>87</v>
      </c>
    </row>
    <row r="7" spans="1:5" ht="18">
      <c r="A7" s="30" t="s">
        <v>86</v>
      </c>
      <c r="B7" s="29">
        <f>B3*'Reference Data'!B3</f>
        <v>1400000000</v>
      </c>
      <c r="C7" s="33">
        <f>(B7*'Reference Data'!$B$7*'Reference Data'!$B$8)/(5*60)</f>
        <v>14000</v>
      </c>
      <c r="E7" s="33"/>
    </row>
    <row r="8" spans="1:5" ht="18">
      <c r="A8" s="30" t="s">
        <v>85</v>
      </c>
      <c r="B8" s="29">
        <f>B3*'Reference Data'!B4</f>
        <v>600000000</v>
      </c>
      <c r="C8" s="33">
        <f>(B8*'Reference Data'!$B$7*'Reference Data'!$B$8)/(5*60)</f>
        <v>6000</v>
      </c>
    </row>
    <row r="9" spans="1:5" ht="18">
      <c r="A9" s="30" t="s">
        <v>101</v>
      </c>
      <c r="B9" s="47" t="s">
        <v>99</v>
      </c>
      <c r="C9" s="33">
        <f>'Reference Data'!B12</f>
        <v>3500</v>
      </c>
    </row>
    <row r="10" spans="1:5" ht="18">
      <c r="A10" s="30" t="s">
        <v>102</v>
      </c>
      <c r="B10" s="37">
        <f>'Reference Data'!B19</f>
        <v>13685760000000</v>
      </c>
      <c r="C10" s="35">
        <f>B10/(30*24*60*60)</f>
        <v>5280000</v>
      </c>
    </row>
    <row r="11" spans="1:5" ht="18">
      <c r="A11" s="30"/>
      <c r="B11" s="36"/>
    </row>
    <row r="12" spans="1:5" ht="18">
      <c r="A12" s="30" t="s">
        <v>84</v>
      </c>
      <c r="B12" s="29">
        <f>B4*'Reference Data'!B3</f>
        <v>17500</v>
      </c>
      <c r="C12" s="14">
        <f>(B12*'Reference Data'!$B$7*'Reference Data'!$B$8)/(5*60)</f>
        <v>0.17499999999999999</v>
      </c>
    </row>
    <row r="13" spans="1:5" ht="18">
      <c r="A13" s="30" t="s">
        <v>83</v>
      </c>
      <c r="B13" s="35">
        <f>B4*'Reference Data'!B4</f>
        <v>7500</v>
      </c>
      <c r="C13" s="14">
        <f>(B13*'Reference Data'!$B$7*'Reference Data'!$B$8)/(5*60)</f>
        <v>7.4999999999999997E-2</v>
      </c>
    </row>
    <row r="14" spans="1:5">
      <c r="A14" s="30" t="s">
        <v>98</v>
      </c>
      <c r="B14" s="48" t="s">
        <v>99</v>
      </c>
      <c r="C14" s="52">
        <f>B4/B3*'Reference Data'!B12</f>
        <v>4.3750000000000004E-2</v>
      </c>
    </row>
    <row r="15" spans="1:5" ht="18">
      <c r="A15" s="30" t="s">
        <v>82</v>
      </c>
      <c r="B15" s="33">
        <f>B4*'Reference Data'!B5</f>
        <v>5415500</v>
      </c>
      <c r="C15" s="34">
        <f>(B15*'Reference Data'!B9*'Reference Data'!B10)/(5*60)</f>
        <v>2.8882666666666665</v>
      </c>
    </row>
    <row r="16" spans="1:5">
      <c r="A16" s="30" t="s">
        <v>81</v>
      </c>
      <c r="B16" s="33">
        <f>B15*10</f>
        <v>54155000</v>
      </c>
      <c r="C16" s="32">
        <f>C15*10</f>
        <v>28.882666666666665</v>
      </c>
    </row>
    <row r="18" spans="1:3">
      <c r="A18" s="30" t="s">
        <v>80</v>
      </c>
      <c r="B18" s="49">
        <f>B12/B7</f>
        <v>1.2500000000000001E-5</v>
      </c>
      <c r="C18" s="31" t="s">
        <v>76</v>
      </c>
    </row>
    <row r="19" spans="1:3">
      <c r="A19" s="30" t="s">
        <v>79</v>
      </c>
      <c r="B19" s="49">
        <f>B13/B8</f>
        <v>1.2500000000000001E-5</v>
      </c>
      <c r="C19" s="31" t="s">
        <v>76</v>
      </c>
    </row>
    <row r="20" spans="1:3">
      <c r="A20" s="30" t="s">
        <v>100</v>
      </c>
      <c r="B20" s="49">
        <f>C14/C9</f>
        <v>1.2500000000000001E-5</v>
      </c>
      <c r="C20" s="31" t="s">
        <v>76</v>
      </c>
    </row>
    <row r="21" spans="1:3" ht="18">
      <c r="A21" s="30" t="s">
        <v>78</v>
      </c>
      <c r="B21" s="50">
        <f>B15/B10</f>
        <v>3.9570327113729889E-7</v>
      </c>
    </row>
    <row r="22" spans="1:3">
      <c r="A22" s="30" t="s">
        <v>77</v>
      </c>
      <c r="B22" s="49">
        <f>B16/B10</f>
        <v>3.9570327113729894E-6</v>
      </c>
      <c r="C22" s="31" t="s">
        <v>76</v>
      </c>
    </row>
    <row r="25" spans="1:3">
      <c r="A25" s="30" t="s">
        <v>103</v>
      </c>
    </row>
    <row r="27" spans="1:3">
      <c r="A27" s="28" t="s">
        <v>75</v>
      </c>
    </row>
  </sheetData>
  <mergeCells count="1">
    <mergeCell ref="A1:D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2" defaultColWidth="8.83203125" defaultRowHeight="18" x14ac:dyDescent="0"/>
  <cols>
    <col min="1" max="1" width="41.5" style="14" bestFit="1" customWidth="1"/>
    <col min="2" max="2" width="12" style="14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 ht="17">
      <c r="A1" s="53" t="s">
        <v>74</v>
      </c>
      <c r="B1" s="53"/>
      <c r="C1" s="53"/>
      <c r="D1" s="53"/>
      <c r="E1" s="53"/>
    </row>
    <row r="3" spans="1:5">
      <c r="A3" s="28" t="s">
        <v>96</v>
      </c>
      <c r="B3" s="29">
        <f>'Reference Data'!B15</f>
        <v>50000000</v>
      </c>
    </row>
    <row r="4" spans="1:5">
      <c r="A4" s="30" t="s">
        <v>72</v>
      </c>
      <c r="B4" s="38">
        <f>MAX('Transaction Details'!B3:AL3)</f>
        <v>250</v>
      </c>
    </row>
    <row r="5" spans="1:5">
      <c r="A5" s="28" t="s">
        <v>71</v>
      </c>
      <c r="B5" s="51">
        <f>E53/D53</f>
        <v>5.0000000000000004E-6</v>
      </c>
    </row>
    <row r="7" spans="1:5" ht="45.75" customHeight="1">
      <c r="A7" s="55" t="s">
        <v>70</v>
      </c>
      <c r="B7" s="55" t="s">
        <v>69</v>
      </c>
      <c r="C7" s="54" t="s">
        <v>68</v>
      </c>
      <c r="D7" s="54"/>
      <c r="E7" s="27" t="s">
        <v>67</v>
      </c>
    </row>
    <row r="8" spans="1:5" ht="41">
      <c r="A8" s="55"/>
      <c r="B8" s="55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3.6000000000000002E-4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6.0000000000000006E-4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8.4000000000000003E-4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6.0000000000000006E-4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1.2000000000000001E-3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3.6000000000000003E-3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1.2000000000000001E-3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1.2000000000000001E-3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2.4000000000000002E-3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3.0000000000000003E-4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6.0000000000000006E-4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6.0000000000000006E-4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4.8000000000000004E-3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1.2000000000000001E-3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1.2000000000000001E-3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9.6000000000000009E-3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1.2000000000000001E-3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4.8000000000000004E-3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1.2000000000000001E-3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2.4000000000000002E-3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2.4000000000000002E-3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2.4000000000000002E-3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1.2000000000000001E-3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2.4000000000000002E-3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1.2000000000000001E-3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1.2000000000000001E-3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6.0000000000000006E-4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1.2000000000000001E-3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3.6000000000000003E-3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1.2000000000000001E-3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1.2000000000000001E-3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1.2000000000000001E-3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4.8000000000000004E-3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6.4500000000000002E-2</v>
      </c>
    </row>
  </sheetData>
  <mergeCells count="4">
    <mergeCell ref="C7:D7"/>
    <mergeCell ref="B7:B8"/>
    <mergeCell ref="A7:A8"/>
    <mergeCell ref="A1:E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2" defaultColWidth="11" defaultRowHeight="18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5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6">
        <v>3500</v>
      </c>
    </row>
    <row r="14" spans="1:6">
      <c r="A14" s="40" t="s">
        <v>90</v>
      </c>
      <c r="B14" s="41">
        <v>20000000</v>
      </c>
    </row>
    <row r="15" spans="1:6">
      <c r="A15" s="44" t="s">
        <v>95</v>
      </c>
      <c r="B15" s="41">
        <v>50000000</v>
      </c>
    </row>
    <row r="17" spans="1:2">
      <c r="A17" t="s">
        <v>91</v>
      </c>
      <c r="B17" s="42">
        <v>240</v>
      </c>
    </row>
    <row r="19" spans="1:2">
      <c r="A19" t="s">
        <v>94</v>
      </c>
      <c r="B19" s="43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honeticPr fontId="12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バル ルカス</cp:lastModifiedBy>
  <dcterms:created xsi:type="dcterms:W3CDTF">2011-09-26T05:28:14Z</dcterms:created>
  <dcterms:modified xsi:type="dcterms:W3CDTF">2012-03-23T06:15:30Z</dcterms:modified>
</cp:coreProperties>
</file>