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65" yWindow="90" windowWidth="18975" windowHeight="10080" tabRatio="847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24519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5"/>
  <c r="B4" i="14"/>
  <c r="C20" i="13" l="1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B20"/>
  <c r="AA5" l="1"/>
  <c r="AB5"/>
  <c r="AC5"/>
  <c r="AD5"/>
  <c r="AE5"/>
  <c r="AF5"/>
  <c r="AG5"/>
  <c r="AH5"/>
  <c r="AI5"/>
  <c r="AJ5"/>
  <c r="AK5"/>
  <c r="AL5"/>
  <c r="AA6"/>
  <c r="AB6"/>
  <c r="AC6"/>
  <c r="AD6"/>
  <c r="AE6"/>
  <c r="AF6"/>
  <c r="AG6"/>
  <c r="AH6"/>
  <c r="AI6"/>
  <c r="AJ6"/>
  <c r="AK6"/>
  <c r="AL6"/>
  <c r="AA12"/>
  <c r="AA13" s="1"/>
  <c r="AB12"/>
  <c r="AB13" s="1"/>
  <c r="AC12"/>
  <c r="AC13" s="1"/>
  <c r="AD12"/>
  <c r="AD13" s="1"/>
  <c r="AE12"/>
  <c r="AE14" s="1"/>
  <c r="AF12"/>
  <c r="AF14" s="1"/>
  <c r="AG12"/>
  <c r="AG14" s="1"/>
  <c r="AH12"/>
  <c r="AH13" s="1"/>
  <c r="AI12"/>
  <c r="AI13" s="1"/>
  <c r="AJ12"/>
  <c r="AJ13" s="1"/>
  <c r="AK12"/>
  <c r="AK13" s="1"/>
  <c r="AL12"/>
  <c r="AL13" s="1"/>
  <c r="AE13"/>
  <c r="AF13"/>
  <c r="AA16"/>
  <c r="AA17" s="1"/>
  <c r="AB16"/>
  <c r="AB17" s="1"/>
  <c r="AC16"/>
  <c r="AC17" s="1"/>
  <c r="AD16"/>
  <c r="AD17" s="1"/>
  <c r="AE16"/>
  <c r="AE18" s="1"/>
  <c r="AF16"/>
  <c r="AF18" s="1"/>
  <c r="AG16"/>
  <c r="AG17" s="1"/>
  <c r="AH16"/>
  <c r="AH18" s="1"/>
  <c r="AI16"/>
  <c r="AI18" s="1"/>
  <c r="AJ16"/>
  <c r="AJ18" s="1"/>
  <c r="AK16"/>
  <c r="AK17" s="1"/>
  <c r="AL16"/>
  <c r="AL17" s="1"/>
  <c r="AA21"/>
  <c r="AB22"/>
  <c r="AC21"/>
  <c r="AD22"/>
  <c r="AE21"/>
  <c r="AF22"/>
  <c r="AG22"/>
  <c r="AH22"/>
  <c r="AI21"/>
  <c r="AJ21"/>
  <c r="AK21"/>
  <c r="AL21"/>
  <c r="AH21"/>
  <c r="AC22"/>
  <c r="AE17" l="1"/>
  <c r="AA14"/>
  <c r="AJ14"/>
  <c r="AG21"/>
  <c r="AC18"/>
  <c r="AJ22"/>
  <c r="AF21"/>
  <c r="AI22"/>
  <c r="AH14"/>
  <c r="AD14"/>
  <c r="AC14"/>
  <c r="AK22"/>
  <c r="AD21"/>
  <c r="AH17"/>
  <c r="AI17"/>
  <c r="AL18"/>
  <c r="AL22"/>
  <c r="AL14"/>
  <c r="AK18"/>
  <c r="AK14"/>
  <c r="AJ17"/>
  <c r="AI14"/>
  <c r="AG13"/>
  <c r="AG18"/>
  <c r="AF17"/>
  <c r="AE22"/>
  <c r="AD18"/>
  <c r="AA18"/>
  <c r="AA22"/>
  <c r="AB18"/>
  <c r="AB21"/>
  <c r="AB14"/>
  <c r="D8"/>
  <c r="P8" s="1"/>
  <c r="D51" i="14"/>
  <c r="E51" s="1"/>
  <c r="D50"/>
  <c r="E50" s="1"/>
  <c r="D49"/>
  <c r="D47"/>
  <c r="D46"/>
  <c r="D45"/>
  <c r="E45" s="1"/>
  <c r="D44"/>
  <c r="D42"/>
  <c r="D41"/>
  <c r="D40"/>
  <c r="E40" s="1"/>
  <c r="D39"/>
  <c r="D37"/>
  <c r="D36"/>
  <c r="D35"/>
  <c r="E35" s="1"/>
  <c r="D34"/>
  <c r="D32"/>
  <c r="D31"/>
  <c r="D30"/>
  <c r="E30" s="1"/>
  <c r="D29"/>
  <c r="D27"/>
  <c r="D25"/>
  <c r="D24"/>
  <c r="E24" s="1"/>
  <c r="E23"/>
  <c r="D23"/>
  <c r="D22"/>
  <c r="E22" s="1"/>
  <c r="E20"/>
  <c r="D20"/>
  <c r="D19"/>
  <c r="E18"/>
  <c r="D18"/>
  <c r="D16"/>
  <c r="E16" s="1"/>
  <c r="D15"/>
  <c r="E15" s="1"/>
  <c r="D13"/>
  <c r="E13" s="1"/>
  <c r="E12"/>
  <c r="D12"/>
  <c r="D11"/>
  <c r="E11" s="1"/>
  <c r="E10"/>
  <c r="D10"/>
  <c r="B3"/>
  <c r="B15" i="15"/>
  <c r="B13"/>
  <c r="C13" s="1"/>
  <c r="B12"/>
  <c r="C12" s="1"/>
  <c r="B10"/>
  <c r="C10" s="1"/>
  <c r="C9"/>
  <c r="B7"/>
  <c r="B18" s="1"/>
  <c r="B3"/>
  <c r="C14" s="1"/>
  <c r="Z22" i="1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Z16"/>
  <c r="Z17" s="1"/>
  <c r="Y16"/>
  <c r="Y18" s="1"/>
  <c r="X16"/>
  <c r="X17" s="1"/>
  <c r="W16"/>
  <c r="W18" s="1"/>
  <c r="V16"/>
  <c r="V17" s="1"/>
  <c r="U16"/>
  <c r="U18" s="1"/>
  <c r="T16"/>
  <c r="T17" s="1"/>
  <c r="S16"/>
  <c r="S18" s="1"/>
  <c r="R16"/>
  <c r="R17" s="1"/>
  <c r="Q16"/>
  <c r="Q18" s="1"/>
  <c r="P16"/>
  <c r="P17" s="1"/>
  <c r="O16"/>
  <c r="O18" s="1"/>
  <c r="N16"/>
  <c r="N17" s="1"/>
  <c r="M16"/>
  <c r="M18" s="1"/>
  <c r="L16"/>
  <c r="L17" s="1"/>
  <c r="K16"/>
  <c r="K18" s="1"/>
  <c r="J16"/>
  <c r="J17" s="1"/>
  <c r="I16"/>
  <c r="I18" s="1"/>
  <c r="H16"/>
  <c r="H17" s="1"/>
  <c r="G16"/>
  <c r="G18" s="1"/>
  <c r="F16"/>
  <c r="F17" s="1"/>
  <c r="E16"/>
  <c r="E18" s="1"/>
  <c r="D16"/>
  <c r="D17" s="1"/>
  <c r="C16"/>
  <c r="B16"/>
  <c r="B17" s="1"/>
  <c r="Z12"/>
  <c r="Z14" s="1"/>
  <c r="Y12"/>
  <c r="Y13" s="1"/>
  <c r="X12"/>
  <c r="X14" s="1"/>
  <c r="W12"/>
  <c r="V12"/>
  <c r="V14" s="1"/>
  <c r="U12"/>
  <c r="U13" s="1"/>
  <c r="T12"/>
  <c r="T14" s="1"/>
  <c r="S12"/>
  <c r="R12"/>
  <c r="R14" s="1"/>
  <c r="Q12"/>
  <c r="Q13" s="1"/>
  <c r="P12"/>
  <c r="P14" s="1"/>
  <c r="O12"/>
  <c r="N12"/>
  <c r="N14" s="1"/>
  <c r="M12"/>
  <c r="M13" s="1"/>
  <c r="L12"/>
  <c r="L14" s="1"/>
  <c r="K12"/>
  <c r="J12"/>
  <c r="J14" s="1"/>
  <c r="I12"/>
  <c r="I13" s="1"/>
  <c r="H12"/>
  <c r="H14" s="1"/>
  <c r="G12"/>
  <c r="F12"/>
  <c r="F14" s="1"/>
  <c r="E12"/>
  <c r="E13" s="1"/>
  <c r="D12"/>
  <c r="D14" s="1"/>
  <c r="C12"/>
  <c r="B12"/>
  <c r="B14" s="1"/>
  <c r="P9"/>
  <c r="N8"/>
  <c r="Z9" s="1"/>
  <c r="M8"/>
  <c r="Y9" s="1"/>
  <c r="L8"/>
  <c r="X9" s="1"/>
  <c r="K8"/>
  <c r="W9" s="1"/>
  <c r="J8"/>
  <c r="V9" s="1"/>
  <c r="I8"/>
  <c r="U8" s="1"/>
  <c r="H8"/>
  <c r="T9" s="1"/>
  <c r="G8"/>
  <c r="S9" s="1"/>
  <c r="F8"/>
  <c r="R9" s="1"/>
  <c r="E8"/>
  <c r="Q9" s="1"/>
  <c r="C8"/>
  <c r="B8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B9" l="1"/>
  <c r="D53" i="14"/>
  <c r="E49"/>
  <c r="E19"/>
  <c r="E27"/>
  <c r="E32"/>
  <c r="E37"/>
  <c r="E42"/>
  <c r="E47"/>
  <c r="AB8" i="13"/>
  <c r="O9"/>
  <c r="W8"/>
  <c r="S8"/>
  <c r="AE9" s="1"/>
  <c r="D10"/>
  <c r="Z18"/>
  <c r="U9"/>
  <c r="AG9" s="1"/>
  <c r="J13"/>
  <c r="Q14"/>
  <c r="O17"/>
  <c r="E25" i="14"/>
  <c r="E29"/>
  <c r="E31"/>
  <c r="E34"/>
  <c r="E36"/>
  <c r="E39"/>
  <c r="E41"/>
  <c r="E44"/>
  <c r="E46"/>
  <c r="C10" i="13"/>
  <c r="C18"/>
  <c r="O8"/>
  <c r="Q8"/>
  <c r="AC8" s="1"/>
  <c r="Y8"/>
  <c r="AK9" s="1"/>
  <c r="B10"/>
  <c r="G10"/>
  <c r="K10"/>
  <c r="W10"/>
  <c r="B13"/>
  <c r="I14"/>
  <c r="G17"/>
  <c r="AI9"/>
  <c r="Z13"/>
  <c r="J18"/>
  <c r="B20" i="15"/>
  <c r="P10" i="13"/>
  <c r="R13"/>
  <c r="Y14"/>
  <c r="W17"/>
  <c r="B21" i="15"/>
  <c r="B8"/>
  <c r="C8" s="1"/>
  <c r="D13" i="13"/>
  <c r="L13"/>
  <c r="T13"/>
  <c r="I17"/>
  <c r="Q17"/>
  <c r="Y17"/>
  <c r="N18"/>
  <c r="H13"/>
  <c r="P13"/>
  <c r="X13"/>
  <c r="E17"/>
  <c r="M17"/>
  <c r="U17"/>
  <c r="F18"/>
  <c r="V18"/>
  <c r="F13"/>
  <c r="N13"/>
  <c r="V13"/>
  <c r="E14"/>
  <c r="M14"/>
  <c r="U14"/>
  <c r="C17"/>
  <c r="K17"/>
  <c r="S17"/>
  <c r="B18"/>
  <c r="R18"/>
  <c r="AA9"/>
  <c r="AK8"/>
  <c r="AK10" s="1"/>
  <c r="H10"/>
  <c r="L10"/>
  <c r="AE8"/>
  <c r="AI8"/>
  <c r="F10"/>
  <c r="J10"/>
  <c r="N10"/>
  <c r="C14"/>
  <c r="G14"/>
  <c r="K14"/>
  <c r="O14"/>
  <c r="S14"/>
  <c r="W14"/>
  <c r="D18"/>
  <c r="H18"/>
  <c r="L18"/>
  <c r="P18"/>
  <c r="T18"/>
  <c r="X18"/>
  <c r="B16" i="15"/>
  <c r="B22" s="1"/>
  <c r="R8" i="13"/>
  <c r="V8"/>
  <c r="Z8"/>
  <c r="E10"/>
  <c r="I10"/>
  <c r="M10"/>
  <c r="Q10"/>
  <c r="C13"/>
  <c r="G13"/>
  <c r="K13"/>
  <c r="O13"/>
  <c r="S13"/>
  <c r="W13"/>
  <c r="C7" i="15"/>
  <c r="C15"/>
  <c r="C16" s="1"/>
  <c r="T8" i="13"/>
  <c r="X8"/>
  <c r="S10" l="1"/>
  <c r="Y10"/>
  <c r="U10"/>
  <c r="AC9"/>
  <c r="AC10" s="1"/>
  <c r="AB10"/>
  <c r="AG8"/>
  <c r="AI10"/>
  <c r="O10"/>
  <c r="AA8"/>
  <c r="AA10" s="1"/>
  <c r="AG10"/>
  <c r="E53" i="14"/>
  <c r="B5" s="1"/>
  <c r="AE10" i="13"/>
  <c r="B19" i="15"/>
  <c r="AJ9" i="13"/>
  <c r="AJ8"/>
  <c r="X10"/>
  <c r="AL9"/>
  <c r="AL8"/>
  <c r="Z10"/>
  <c r="AF9"/>
  <c r="AF8"/>
  <c r="T10"/>
  <c r="AH9"/>
  <c r="AH8"/>
  <c r="V10"/>
  <c r="AD9"/>
  <c r="AD8"/>
  <c r="R10"/>
  <c r="AF10" l="1"/>
  <c r="AL10"/>
  <c r="AD10"/>
  <c r="AJ10"/>
  <c r="AH10"/>
</calcChain>
</file>

<file path=xl/sharedStrings.xml><?xml version="1.0" encoding="utf-8"?>
<sst xmlns="http://schemas.openxmlformats.org/spreadsheetml/2006/main" count="115" uniqueCount="106">
  <si>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</si>
  <si>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</si>
  <si>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</si>
  <si>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</si>
  <si>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</si>
  <si>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</si>
  <si>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</si>
  <si>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</si>
  <si>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</si>
  <si>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</si>
  <si>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</si>
  <si>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</si>
  <si>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</si>
  <si>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</si>
  <si>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</si>
  <si>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</si>
  <si>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</si>
  <si>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</si>
  <si>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</si>
  <si>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</si>
  <si>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</si>
  <si>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</si>
  <si>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</si>
  <si>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</si>
  <si>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</si>
  <si>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</si>
  <si>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</si>
  <si>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</si>
  <si>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</si>
  <si>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</si>
  <si>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</si>
  <si>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</si>
  <si>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</si>
  <si>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</si>
  <si>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</si>
  <si>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</si>
  <si>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</si>
  <si>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</si>
  <si>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</si>
  <si>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</si>
  <si>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</si>
  <si>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</si>
  <si>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</si>
  <si>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</si>
  <si>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</si>
  <si>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</si>
  <si>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</si>
  <si>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</si>
  <si>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</si>
  <si>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</si>
  <si>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</si>
  <si>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</si>
  <si>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</si>
  <si>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</si>
  <si>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</si>
  <si>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</si>
  <si>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</si>
  <si>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</si>
  <si>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</si>
  <si>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</si>
  <si>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</si>
  <si>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</si>
  <si>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</si>
  <si>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</si>
  <si>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</si>
  <si>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</si>
  <si>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</si>
  <si>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</si>
  <si>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</si>
  <si>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</si>
  <si>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</si>
  <si>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</si>
  <si>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</si>
  <si>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</si>
  <si>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</si>
  <si>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</si>
  <si>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</si>
  <si>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</si>
  <si>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</si>
  <si>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</si>
  <si>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</si>
  <si>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</si>
  <si>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</si>
  <si>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</si>
  <si>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</si>
  <si>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</si>
  <si>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</si>
  <si>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</si>
  <si>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</si>
  <si>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</si>
  <si>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</si>
  <si>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</si>
  <si>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</si>
  <si>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</si>
  <si>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</si>
  <si>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</si>
  <si>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</si>
  <si>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</si>
  <si>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</si>
  <si>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</si>
  <si>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</si>
  <si>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</si>
  <si>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</si>
  <si>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</si>
  <si>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</si>
  <si>
    <t>DNS Tx Multiplier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</si>
</sst>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0.0%"/>
    <numFmt numFmtId="168" formatCode="0.00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5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164" fontId="0" fillId="0" borderId="0" xfId="1" applyNumberFormat="1" applyFont="1"/>
    <xf numFmtId="167" fontId="0" fillId="4" borderId="0" xfId="2" applyNumberFormat="1" applyFont="1" applyFill="1"/>
    <xf numFmtId="166" fontId="0" fillId="2" borderId="0" xfId="1" applyNumberFormat="1" applyFont="1" applyFill="1"/>
    <xf numFmtId="9" fontId="0" fillId="2" borderId="0" xfId="0" applyNumberFormat="1" applyFill="1"/>
    <xf numFmtId="166" fontId="0" fillId="0" borderId="0" xfId="0" applyNumberFormat="1"/>
    <xf numFmtId="166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65" fontId="3" fillId="0" borderId="1" xfId="50" applyNumberFormat="1" applyFill="1" applyBorder="1"/>
    <xf numFmtId="166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65" fontId="3" fillId="0" borderId="1" xfId="50" applyNumberFormat="1" applyBorder="1"/>
    <xf numFmtId="165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10" fontId="0" fillId="0" borderId="0" xfId="51" applyNumberFormat="1" applyFont="1"/>
    <xf numFmtId="0" fontId="9" fillId="0" borderId="0" xfId="50" applyFont="1"/>
    <xf numFmtId="166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10" fontId="10" fillId="0" borderId="0" xfId="51" applyNumberFormat="1" applyFont="1"/>
    <xf numFmtId="164" fontId="3" fillId="0" borderId="0" xfId="50" applyNumberFormat="1"/>
    <xf numFmtId="166" fontId="3" fillId="0" borderId="0" xfId="50" applyNumberFormat="1"/>
    <xf numFmtId="165" fontId="0" fillId="0" borderId="0" xfId="52" applyNumberFormat="1" applyFont="1"/>
    <xf numFmtId="166" fontId="0" fillId="0" borderId="0" xfId="52" applyNumberFormat="1" applyFont="1"/>
    <xf numFmtId="9" fontId="0" fillId="0" borderId="0" xfId="51" applyFont="1" applyFill="1"/>
    <xf numFmtId="166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66" fontId="0" fillId="5" borderId="0" xfId="52" applyNumberFormat="1" applyFont="1" applyFill="1"/>
    <xf numFmtId="0" fontId="0" fillId="5" borderId="0" xfId="0" applyFill="1"/>
    <xf numFmtId="166" fontId="3" fillId="5" borderId="0" xfId="50" applyNumberFormat="1" applyFill="1"/>
    <xf numFmtId="0" fontId="2" fillId="0" borderId="0" xfId="0" applyFont="1"/>
    <xf numFmtId="166" fontId="0" fillId="3" borderId="0" xfId="1" applyNumberFormat="1" applyFont="1" applyFill="1"/>
    <xf numFmtId="166" fontId="0" fillId="4" borderId="0" xfId="1" applyNumberFormat="1" applyFont="1" applyFill="1"/>
    <xf numFmtId="166" fontId="0" fillId="0" borderId="0" xfId="52" applyNumberFormat="1" applyFont="1" applyFill="1" applyAlignment="1">
      <alignment horizontal="right"/>
    </xf>
    <xf numFmtId="166" fontId="1" fillId="0" borderId="0" xfId="50" applyNumberFormat="1" applyFont="1" applyAlignment="1">
      <alignment horizontal="right"/>
    </xf>
    <xf numFmtId="168" fontId="0" fillId="0" borderId="0" xfId="51" applyNumberFormat="1" applyFont="1"/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</cellXfs>
  <cellStyles count="5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workbookViewId="0"/>
  </sheetViews>
  <sheetFormatPr defaultRowHeight="15.75"/>
  <cols>
    <col min="1" max="1" width="30.75" bestFit="1" customWidth="1"/>
    <col min="2" max="2" width="11.125" bestFit="1" customWidth="1"/>
    <col min="3" max="3" width="12.125" bestFit="1" customWidth="1"/>
    <col min="4" max="29" width="13.75" bestFit="1" customWidth="1"/>
    <col min="30" max="38" width="14.75" bestFit="1" customWidth="1"/>
  </cols>
  <sheetData>
    <row r="1" spans="1:38" s="5" customFormat="1" ht="31.5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>
      <c r="A3" s="13" t="s">
        <v>23</v>
      </c>
      <c r="B3" s="9"/>
      <c r="C3" s="9">
        <v>834</v>
      </c>
      <c r="D3" s="9">
        <v>2497</v>
      </c>
      <c r="E3" s="9">
        <v>4155</v>
      </c>
      <c r="F3" s="9">
        <v>5229</v>
      </c>
      <c r="G3" s="9">
        <v>6303</v>
      </c>
      <c r="H3" s="9">
        <v>7377</v>
      </c>
      <c r="I3" s="9">
        <v>8451</v>
      </c>
      <c r="J3" s="9">
        <v>9525</v>
      </c>
      <c r="K3" s="9">
        <v>10599</v>
      </c>
      <c r="L3" s="9">
        <v>11671</v>
      </c>
      <c r="M3" s="9">
        <v>12741</v>
      </c>
      <c r="N3" s="9">
        <v>13811</v>
      </c>
      <c r="O3" s="9">
        <v>14769.4</v>
      </c>
      <c r="P3" s="9">
        <v>15606.4</v>
      </c>
      <c r="Q3" s="9">
        <v>16220.95</v>
      </c>
      <c r="R3" s="9">
        <v>16807.95</v>
      </c>
      <c r="S3" s="9">
        <v>17394.95</v>
      </c>
      <c r="T3" s="9">
        <v>17981.95</v>
      </c>
      <c r="U3" s="9">
        <v>18568.95</v>
      </c>
      <c r="V3" s="9">
        <v>19155.95</v>
      </c>
      <c r="W3" s="9">
        <v>19742.95</v>
      </c>
      <c r="X3" s="9">
        <v>20329.95</v>
      </c>
      <c r="Y3" s="9">
        <v>20916.95</v>
      </c>
      <c r="Z3" s="9">
        <v>21501.95</v>
      </c>
      <c r="AA3" s="9">
        <v>21976.27</v>
      </c>
      <c r="AB3" s="9">
        <v>22340.27</v>
      </c>
      <c r="AC3" s="9">
        <v>22699.760000000002</v>
      </c>
      <c r="AD3" s="9">
        <v>23098.560000000001</v>
      </c>
      <c r="AE3" s="9">
        <v>23497.360000000001</v>
      </c>
      <c r="AF3" s="9">
        <v>23896.16</v>
      </c>
      <c r="AG3" s="9">
        <v>24294.959999999999</v>
      </c>
      <c r="AH3" s="9">
        <v>24693.759999999998</v>
      </c>
      <c r="AI3" s="9">
        <v>25092.559999999998</v>
      </c>
      <c r="AJ3" s="9">
        <v>25491.859999999997</v>
      </c>
      <c r="AK3" s="9">
        <v>25891.159999999996</v>
      </c>
      <c r="AL3" s="9">
        <v>26288.459999999995</v>
      </c>
    </row>
    <row r="5" spans="1:38">
      <c r="A5" t="s">
        <v>16</v>
      </c>
      <c r="B5" s="2">
        <f>ROUNDUP(B3*'Reference Data'!$B$2,0)</f>
        <v>0</v>
      </c>
      <c r="C5" s="2">
        <f>ROUNDUP(C3*'Reference Data'!$B$2,0)</f>
        <v>3136</v>
      </c>
      <c r="D5" s="2">
        <f>ROUNDUP(D3*'Reference Data'!$B$2,0)</f>
        <v>9389</v>
      </c>
      <c r="E5" s="2">
        <f>ROUNDUP(E3*'Reference Data'!$B$2,0)</f>
        <v>15623</v>
      </c>
      <c r="F5" s="2">
        <f>ROUNDUP(F3*'Reference Data'!$B$2,0)</f>
        <v>19662</v>
      </c>
      <c r="G5" s="2">
        <f>ROUNDUP(G3*'Reference Data'!$B$2,0)</f>
        <v>23700</v>
      </c>
      <c r="H5" s="2">
        <f>ROUNDUP(H3*'Reference Data'!$B$2,0)</f>
        <v>27738</v>
      </c>
      <c r="I5" s="2">
        <f>ROUNDUP(I3*'Reference Data'!$B$2,0)</f>
        <v>31776</v>
      </c>
      <c r="J5" s="2">
        <f>ROUNDUP(J3*'Reference Data'!$B$2,0)</f>
        <v>35814</v>
      </c>
      <c r="K5" s="2">
        <f>ROUNDUP(K3*'Reference Data'!$B$2,0)</f>
        <v>39853</v>
      </c>
      <c r="L5" s="2">
        <f>ROUNDUP(L3*'Reference Data'!$B$2,0)</f>
        <v>43883</v>
      </c>
      <c r="M5" s="2">
        <f>ROUNDUP(M3*'Reference Data'!$B$2,0)</f>
        <v>47907</v>
      </c>
      <c r="N5" s="2">
        <f>ROUNDUP(N3*'Reference Data'!$B$2,0)</f>
        <v>51930</v>
      </c>
      <c r="O5" s="2">
        <f>ROUNDUP(O3*'Reference Data'!$B$2,0)</f>
        <v>55533</v>
      </c>
      <c r="P5" s="2">
        <f>ROUNDUP(P3*'Reference Data'!$B$2,0)</f>
        <v>58681</v>
      </c>
      <c r="Q5" s="2">
        <f>ROUNDUP(Q3*'Reference Data'!$B$2,0)</f>
        <v>60991</v>
      </c>
      <c r="R5" s="2">
        <f>ROUNDUP(R3*'Reference Data'!$B$2,0)</f>
        <v>63198</v>
      </c>
      <c r="S5" s="2">
        <f>ROUNDUP(S3*'Reference Data'!$B$2,0)</f>
        <v>65406</v>
      </c>
      <c r="T5" s="2">
        <f>ROUNDUP(T3*'Reference Data'!$B$2,0)</f>
        <v>67613</v>
      </c>
      <c r="U5" s="2">
        <f>ROUNDUP(U3*'Reference Data'!$B$2,0)</f>
        <v>69820</v>
      </c>
      <c r="V5" s="2">
        <f>ROUNDUP(V3*'Reference Data'!$B$2,0)</f>
        <v>72027</v>
      </c>
      <c r="W5" s="2">
        <f>ROUNDUP(W3*'Reference Data'!$B$2,0)</f>
        <v>74234</v>
      </c>
      <c r="X5" s="2">
        <f>ROUNDUP(X3*'Reference Data'!$B$2,0)</f>
        <v>76441</v>
      </c>
      <c r="Y5" s="2">
        <f>ROUNDUP(Y3*'Reference Data'!$B$2,0)</f>
        <v>78648</v>
      </c>
      <c r="Z5" s="2">
        <f>ROUNDUP(Z3*'Reference Data'!$B$2,0)</f>
        <v>80848</v>
      </c>
      <c r="AA5" s="2">
        <f>ROUNDUP(AA3*'Reference Data'!$B$2,0)</f>
        <v>82631</v>
      </c>
      <c r="AB5" s="2">
        <f>ROUNDUP(AB3*'Reference Data'!$B$2,0)</f>
        <v>84000</v>
      </c>
      <c r="AC5" s="2">
        <f>ROUNDUP(AC3*'Reference Data'!$B$2,0)</f>
        <v>85352</v>
      </c>
      <c r="AD5" s="2">
        <f>ROUNDUP(AD3*'Reference Data'!$B$2,0)</f>
        <v>86851</v>
      </c>
      <c r="AE5" s="2">
        <f>ROUNDUP(AE3*'Reference Data'!$B$2,0)</f>
        <v>88351</v>
      </c>
      <c r="AF5" s="2">
        <f>ROUNDUP(AF3*'Reference Data'!$B$2,0)</f>
        <v>89850</v>
      </c>
      <c r="AG5" s="2">
        <f>ROUNDUP(AG3*'Reference Data'!$B$2,0)</f>
        <v>91350</v>
      </c>
      <c r="AH5" s="2">
        <f>ROUNDUP(AH3*'Reference Data'!$B$2,0)</f>
        <v>92849</v>
      </c>
      <c r="AI5" s="2">
        <f>ROUNDUP(AI3*'Reference Data'!$B$2,0)</f>
        <v>94349</v>
      </c>
      <c r="AJ5" s="2">
        <f>ROUNDUP(AJ3*'Reference Data'!$B$2,0)</f>
        <v>95850</v>
      </c>
      <c r="AK5" s="2">
        <f>ROUNDUP(AK3*'Reference Data'!$B$2,0)</f>
        <v>97351</v>
      </c>
      <c r="AL5" s="2">
        <f>ROUNDUP(AL3*'Reference Data'!$B$2,0)</f>
        <v>98845</v>
      </c>
    </row>
    <row r="6" spans="1:38">
      <c r="A6" t="s">
        <v>17</v>
      </c>
      <c r="B6" s="2">
        <f>ROUNDUP(B3*'Reference Data'!$B$1,0)</f>
        <v>0</v>
      </c>
      <c r="C6" s="2">
        <f>ROUNDUP(C3*'Reference Data'!$B$1,0)</f>
        <v>1902</v>
      </c>
      <c r="D6" s="2">
        <f>ROUNDUP(D3*'Reference Data'!$B$1,0)</f>
        <v>5694</v>
      </c>
      <c r="E6" s="2">
        <f>ROUNDUP(E3*'Reference Data'!$B$1,0)</f>
        <v>9474</v>
      </c>
      <c r="F6" s="2">
        <f>ROUNDUP(F3*'Reference Data'!$B$1,0)</f>
        <v>11923</v>
      </c>
      <c r="G6" s="2">
        <f>ROUNDUP(G3*'Reference Data'!$B$1,0)</f>
        <v>14371</v>
      </c>
      <c r="H6" s="2">
        <f>ROUNDUP(H3*'Reference Data'!$B$1,0)</f>
        <v>16820</v>
      </c>
      <c r="I6" s="2">
        <f>ROUNDUP(I3*'Reference Data'!$B$1,0)</f>
        <v>19269</v>
      </c>
      <c r="J6" s="2">
        <f>ROUNDUP(J3*'Reference Data'!$B$1,0)</f>
        <v>21717</v>
      </c>
      <c r="K6" s="2">
        <f>ROUNDUP(K3*'Reference Data'!$B$1,0)</f>
        <v>24166</v>
      </c>
      <c r="L6" s="2">
        <f>ROUNDUP(L3*'Reference Data'!$B$1,0)</f>
        <v>26610</v>
      </c>
      <c r="M6" s="2">
        <f>ROUNDUP(M3*'Reference Data'!$B$1,0)</f>
        <v>29050</v>
      </c>
      <c r="N6" s="2">
        <f>ROUNDUP(N3*'Reference Data'!$B$1,0)</f>
        <v>31490</v>
      </c>
      <c r="O6" s="2">
        <f>ROUNDUP(O3*'Reference Data'!$B$1,0)</f>
        <v>33675</v>
      </c>
      <c r="P6" s="2">
        <f>ROUNDUP(P3*'Reference Data'!$B$1,0)</f>
        <v>35583</v>
      </c>
      <c r="Q6" s="2">
        <f>ROUNDUP(Q3*'Reference Data'!$B$1,0)</f>
        <v>36984</v>
      </c>
      <c r="R6" s="2">
        <f>ROUNDUP(R3*'Reference Data'!$B$1,0)</f>
        <v>38323</v>
      </c>
      <c r="S6" s="2">
        <f>ROUNDUP(S3*'Reference Data'!$B$1,0)</f>
        <v>39661</v>
      </c>
      <c r="T6" s="2">
        <f>ROUNDUP(T3*'Reference Data'!$B$1,0)</f>
        <v>40999</v>
      </c>
      <c r="U6" s="2">
        <f>ROUNDUP(U3*'Reference Data'!$B$1,0)</f>
        <v>42338</v>
      </c>
      <c r="V6" s="2">
        <f>ROUNDUP(V3*'Reference Data'!$B$1,0)</f>
        <v>43676</v>
      </c>
      <c r="W6" s="2">
        <f>ROUNDUP(W3*'Reference Data'!$B$1,0)</f>
        <v>45014</v>
      </c>
      <c r="X6" s="2">
        <f>ROUNDUP(X3*'Reference Data'!$B$1,0)</f>
        <v>46353</v>
      </c>
      <c r="Y6" s="2">
        <f>ROUNDUP(Y3*'Reference Data'!$B$1,0)</f>
        <v>47691</v>
      </c>
      <c r="Z6" s="2">
        <f>ROUNDUP(Z3*'Reference Data'!$B$1,0)</f>
        <v>49025</v>
      </c>
      <c r="AA6" s="2">
        <f>ROUNDUP(AA3*'Reference Data'!$B$1,0)</f>
        <v>50106</v>
      </c>
      <c r="AB6" s="2">
        <f>ROUNDUP(AB3*'Reference Data'!$B$1,0)</f>
        <v>50936</v>
      </c>
      <c r="AC6" s="2">
        <f>ROUNDUP(AC3*'Reference Data'!$B$1,0)</f>
        <v>51756</v>
      </c>
      <c r="AD6" s="2">
        <f>ROUNDUP(AD3*'Reference Data'!$B$1,0)</f>
        <v>52665</v>
      </c>
      <c r="AE6" s="2">
        <f>ROUNDUP(AE3*'Reference Data'!$B$1,0)</f>
        <v>53574</v>
      </c>
      <c r="AF6" s="2">
        <f>ROUNDUP(AF3*'Reference Data'!$B$1,0)</f>
        <v>54484</v>
      </c>
      <c r="AG6" s="2">
        <f>ROUNDUP(AG3*'Reference Data'!$B$1,0)</f>
        <v>55393</v>
      </c>
      <c r="AH6" s="2">
        <f>ROUNDUP(AH3*'Reference Data'!$B$1,0)</f>
        <v>56302</v>
      </c>
      <c r="AI6" s="2">
        <f>ROUNDUP(AI3*'Reference Data'!$B$1,0)</f>
        <v>57212</v>
      </c>
      <c r="AJ6" s="2">
        <f>ROUNDUP(AJ3*'Reference Data'!$B$1,0)</f>
        <v>58122</v>
      </c>
      <c r="AK6" s="2">
        <f>ROUNDUP(AK3*'Reference Data'!$B$1,0)</f>
        <v>59032</v>
      </c>
      <c r="AL6" s="2">
        <f>ROUNDUP(AL3*'Reference Data'!$B$1,0)</f>
        <v>59938</v>
      </c>
    </row>
    <row r="7" spans="1:38" hidden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idden="1">
      <c r="A8" t="s">
        <v>92</v>
      </c>
      <c r="B8" s="12">
        <f>B3</f>
        <v>0</v>
      </c>
      <c r="C8" s="12">
        <f>C3-B3</f>
        <v>834</v>
      </c>
      <c r="D8" s="12">
        <f t="shared" ref="D8:N8" si="0">D3-C3</f>
        <v>1663</v>
      </c>
      <c r="E8" s="12">
        <f t="shared" si="0"/>
        <v>1658</v>
      </c>
      <c r="F8" s="12">
        <f t="shared" si="0"/>
        <v>1074</v>
      </c>
      <c r="G8" s="12">
        <f t="shared" si="0"/>
        <v>1074</v>
      </c>
      <c r="H8" s="12">
        <f t="shared" si="0"/>
        <v>1074</v>
      </c>
      <c r="I8" s="12">
        <f t="shared" si="0"/>
        <v>1074</v>
      </c>
      <c r="J8" s="12">
        <f t="shared" si="0"/>
        <v>1074</v>
      </c>
      <c r="K8" s="12">
        <f t="shared" si="0"/>
        <v>1074</v>
      </c>
      <c r="L8" s="12">
        <f t="shared" si="0"/>
        <v>1072</v>
      </c>
      <c r="M8" s="12">
        <f t="shared" si="0"/>
        <v>1070</v>
      </c>
      <c r="N8" s="12">
        <f t="shared" si="0"/>
        <v>1070</v>
      </c>
      <c r="O8" s="12">
        <f>((B8+C8)*(1-$B$24))+(O3-N3)</f>
        <v>1792.3999999999996</v>
      </c>
      <c r="P8" s="12">
        <f>(D8*(1-$B$24))+(P3-O3)</f>
        <v>2500</v>
      </c>
      <c r="Q8" s="12">
        <f t="shared" ref="Q8:Z8" si="1">(E8*(1-$B$24))+(Q3-P3)</f>
        <v>2272.5500000000011</v>
      </c>
      <c r="R8" s="12">
        <f t="shared" si="1"/>
        <v>1661</v>
      </c>
      <c r="S8" s="12">
        <f t="shared" si="1"/>
        <v>1661</v>
      </c>
      <c r="T8" s="12">
        <f t="shared" si="1"/>
        <v>1661</v>
      </c>
      <c r="U8" s="12">
        <f t="shared" si="1"/>
        <v>1661</v>
      </c>
      <c r="V8" s="12">
        <f t="shared" si="1"/>
        <v>1661</v>
      </c>
      <c r="W8" s="12">
        <f t="shared" si="1"/>
        <v>1661</v>
      </c>
      <c r="X8" s="12">
        <f t="shared" si="1"/>
        <v>1659</v>
      </c>
      <c r="Y8" s="12">
        <f t="shared" si="1"/>
        <v>1657</v>
      </c>
      <c r="Z8" s="12">
        <f t="shared" si="1"/>
        <v>1655</v>
      </c>
      <c r="AA8" s="12">
        <f>((O8+O9)*(1-$B$24))+(AA3-Z3)</f>
        <v>2266.7199999999993</v>
      </c>
      <c r="AB8" s="12">
        <f t="shared" ref="AB8:AL8" si="2">((P8+P9)*(1-$B$24))+(AB3-AA3)</f>
        <v>2864</v>
      </c>
      <c r="AC8" s="12">
        <f t="shared" si="2"/>
        <v>2632.0400000000027</v>
      </c>
      <c r="AD8" s="12">
        <f t="shared" si="2"/>
        <v>2059.7999999999993</v>
      </c>
      <c r="AE8" s="12">
        <f t="shared" si="2"/>
        <v>2059.7999999999993</v>
      </c>
      <c r="AF8" s="12">
        <f t="shared" si="2"/>
        <v>2059.7999999999993</v>
      </c>
      <c r="AG8" s="12">
        <f t="shared" si="2"/>
        <v>2059.7999999999993</v>
      </c>
      <c r="AH8" s="12">
        <f t="shared" si="2"/>
        <v>2059.7999999999993</v>
      </c>
      <c r="AI8" s="12">
        <f t="shared" si="2"/>
        <v>2059.7999999999993</v>
      </c>
      <c r="AJ8" s="12">
        <f t="shared" si="2"/>
        <v>2058.2999999999993</v>
      </c>
      <c r="AK8" s="12">
        <f t="shared" si="2"/>
        <v>2056.2999999999993</v>
      </c>
      <c r="AL8" s="12">
        <f t="shared" si="2"/>
        <v>2052.2999999999993</v>
      </c>
    </row>
    <row r="9" spans="1:38" hidden="1">
      <c r="A9" t="s">
        <v>93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0</v>
      </c>
      <c r="P9" s="12">
        <f>D8*$B$24</f>
        <v>0</v>
      </c>
      <c r="Q9" s="12">
        <f t="shared" ref="Q9:Z9" si="3">E8*$B$24</f>
        <v>0</v>
      </c>
      <c r="R9" s="12">
        <f t="shared" si="3"/>
        <v>0</v>
      </c>
      <c r="S9" s="12">
        <f t="shared" si="3"/>
        <v>0</v>
      </c>
      <c r="T9" s="12">
        <f t="shared" si="3"/>
        <v>0</v>
      </c>
      <c r="U9" s="12">
        <f t="shared" si="3"/>
        <v>0</v>
      </c>
      <c r="V9" s="12">
        <f t="shared" si="3"/>
        <v>0</v>
      </c>
      <c r="W9" s="12">
        <f t="shared" si="3"/>
        <v>0</v>
      </c>
      <c r="X9" s="12">
        <f t="shared" si="3"/>
        <v>0</v>
      </c>
      <c r="Y9" s="12">
        <f t="shared" si="3"/>
        <v>0</v>
      </c>
      <c r="Z9" s="12">
        <f t="shared" si="3"/>
        <v>0</v>
      </c>
      <c r="AA9" s="12">
        <f>(O8+O9)*$B$24</f>
        <v>0</v>
      </c>
      <c r="AB9" s="12">
        <f t="shared" ref="AB9:AL9" si="4">(P8+P9)*$B$24</f>
        <v>0</v>
      </c>
      <c r="AC9" s="12">
        <f t="shared" si="4"/>
        <v>0</v>
      </c>
      <c r="AD9" s="12">
        <f t="shared" si="4"/>
        <v>0</v>
      </c>
      <c r="AE9" s="12">
        <f t="shared" si="4"/>
        <v>0</v>
      </c>
      <c r="AF9" s="12">
        <f t="shared" si="4"/>
        <v>0</v>
      </c>
      <c r="AG9" s="12">
        <f t="shared" si="4"/>
        <v>0</v>
      </c>
      <c r="AH9" s="12">
        <f t="shared" si="4"/>
        <v>0</v>
      </c>
      <c r="AI9" s="12">
        <f t="shared" si="4"/>
        <v>0</v>
      </c>
      <c r="AJ9" s="12">
        <f t="shared" si="4"/>
        <v>0</v>
      </c>
      <c r="AK9" s="12">
        <f t="shared" si="4"/>
        <v>0</v>
      </c>
      <c r="AL9" s="12">
        <f t="shared" si="4"/>
        <v>0</v>
      </c>
    </row>
    <row r="10" spans="1:38" hidden="1">
      <c r="A10" t="s">
        <v>19</v>
      </c>
      <c r="B10" s="2">
        <f>B12-SUM(B8:B9)</f>
        <v>0</v>
      </c>
      <c r="C10" s="2">
        <f>C12-SUM(C8:C9)</f>
        <v>57546</v>
      </c>
      <c r="D10" s="2">
        <f t="shared" ref="D10:Z10" si="5">D12-SUM(D8:D9)</f>
        <v>173127</v>
      </c>
      <c r="E10" s="2">
        <f t="shared" si="5"/>
        <v>289192</v>
      </c>
      <c r="F10" s="2">
        <f t="shared" si="5"/>
        <v>364956</v>
      </c>
      <c r="G10" s="2">
        <f t="shared" si="5"/>
        <v>440136</v>
      </c>
      <c r="H10" s="2">
        <f t="shared" si="5"/>
        <v>515316</v>
      </c>
      <c r="I10" s="2">
        <f t="shared" si="5"/>
        <v>590496</v>
      </c>
      <c r="J10" s="2">
        <f t="shared" si="5"/>
        <v>665676</v>
      </c>
      <c r="K10" s="2">
        <f t="shared" si="5"/>
        <v>740856</v>
      </c>
      <c r="L10" s="2">
        <f t="shared" si="5"/>
        <v>815898</v>
      </c>
      <c r="M10" s="2">
        <f t="shared" si="5"/>
        <v>890800</v>
      </c>
      <c r="N10" s="2">
        <f t="shared" si="5"/>
        <v>965700</v>
      </c>
      <c r="O10" s="2">
        <f t="shared" si="5"/>
        <v>1032065.6</v>
      </c>
      <c r="P10" s="2">
        <f t="shared" si="5"/>
        <v>1089948</v>
      </c>
      <c r="Q10" s="2">
        <f t="shared" si="5"/>
        <v>1133194.45</v>
      </c>
      <c r="R10" s="2">
        <f t="shared" si="5"/>
        <v>1174896</v>
      </c>
      <c r="S10" s="2">
        <f t="shared" si="5"/>
        <v>1215986</v>
      </c>
      <c r="T10" s="2">
        <f t="shared" si="5"/>
        <v>1257076</v>
      </c>
      <c r="U10" s="2">
        <f t="shared" si="5"/>
        <v>1298166</v>
      </c>
      <c r="V10" s="2">
        <f t="shared" si="5"/>
        <v>1339256</v>
      </c>
      <c r="W10" s="2">
        <f t="shared" si="5"/>
        <v>1380346</v>
      </c>
      <c r="X10" s="2">
        <f t="shared" si="5"/>
        <v>1421438</v>
      </c>
      <c r="Y10" s="2">
        <f t="shared" si="5"/>
        <v>1462530</v>
      </c>
      <c r="Z10" s="2">
        <f t="shared" si="5"/>
        <v>1503482</v>
      </c>
      <c r="AA10" s="2">
        <f t="shared" ref="AA10:AL10" si="6">AA12-SUM(AA8:AA9)</f>
        <v>1536072.28</v>
      </c>
      <c r="AB10" s="2">
        <f t="shared" si="6"/>
        <v>1560955</v>
      </c>
      <c r="AC10" s="2">
        <f t="shared" si="6"/>
        <v>1586351.96</v>
      </c>
      <c r="AD10" s="2">
        <f t="shared" si="6"/>
        <v>1614840.2</v>
      </c>
      <c r="AE10" s="2">
        <f t="shared" si="6"/>
        <v>1642756.2</v>
      </c>
      <c r="AF10" s="2">
        <f t="shared" si="6"/>
        <v>1670672.2</v>
      </c>
      <c r="AG10" s="2">
        <f t="shared" si="6"/>
        <v>1698588.2</v>
      </c>
      <c r="AH10" s="2">
        <f t="shared" si="6"/>
        <v>1726504.2</v>
      </c>
      <c r="AI10" s="2">
        <f t="shared" si="6"/>
        <v>1754420.2</v>
      </c>
      <c r="AJ10" s="2">
        <f t="shared" si="6"/>
        <v>1782372.7</v>
      </c>
      <c r="AK10" s="2">
        <f t="shared" si="6"/>
        <v>1810325.7</v>
      </c>
      <c r="AL10" s="2">
        <f t="shared" si="6"/>
        <v>1838140.7</v>
      </c>
    </row>
    <row r="11" spans="1:38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t="s">
        <v>18</v>
      </c>
      <c r="B12" s="2">
        <f>ROUNDUP(B3*'Reference Data'!$B$3,0)</f>
        <v>0</v>
      </c>
      <c r="C12" s="2">
        <f>ROUNDUP(C3*'Reference Data'!$B$3,0)</f>
        <v>58380</v>
      </c>
      <c r="D12" s="2">
        <f>ROUNDUP(D3*'Reference Data'!$B$3,0)</f>
        <v>174790</v>
      </c>
      <c r="E12" s="2">
        <f>ROUNDUP(E3*'Reference Data'!$B$3,0)</f>
        <v>290850</v>
      </c>
      <c r="F12" s="2">
        <f>ROUNDUP(F3*'Reference Data'!$B$3,0)</f>
        <v>366030</v>
      </c>
      <c r="G12" s="2">
        <f>ROUNDUP(G3*'Reference Data'!$B$3,0)</f>
        <v>441210</v>
      </c>
      <c r="H12" s="2">
        <f>ROUNDUP(H3*'Reference Data'!$B$3,0)</f>
        <v>516390</v>
      </c>
      <c r="I12" s="2">
        <f>ROUNDUP(I3*'Reference Data'!$B$3,0)</f>
        <v>591570</v>
      </c>
      <c r="J12" s="2">
        <f>ROUNDUP(J3*'Reference Data'!$B$3,0)</f>
        <v>666750</v>
      </c>
      <c r="K12" s="2">
        <f>ROUNDUP(K3*'Reference Data'!$B$3,0)</f>
        <v>741930</v>
      </c>
      <c r="L12" s="2">
        <f>ROUNDUP(L3*'Reference Data'!$B$3,0)</f>
        <v>816970</v>
      </c>
      <c r="M12" s="2">
        <f>ROUNDUP(M3*'Reference Data'!$B$3,0)</f>
        <v>891870</v>
      </c>
      <c r="N12" s="2">
        <f>ROUNDUP(N3*'Reference Data'!$B$3,0)</f>
        <v>966770</v>
      </c>
      <c r="O12" s="2">
        <f>ROUNDUP(O3*'Reference Data'!$B$3,0)</f>
        <v>1033858</v>
      </c>
      <c r="P12" s="2">
        <f>ROUNDUP(P3*'Reference Data'!$B$3,0)</f>
        <v>1092448</v>
      </c>
      <c r="Q12" s="2">
        <f>ROUNDUP(Q3*'Reference Data'!$B$3,0)</f>
        <v>1135467</v>
      </c>
      <c r="R12" s="2">
        <f>ROUNDUP(R3*'Reference Data'!$B$3,0)</f>
        <v>1176557</v>
      </c>
      <c r="S12" s="2">
        <f>ROUNDUP(S3*'Reference Data'!$B$3,0)</f>
        <v>1217647</v>
      </c>
      <c r="T12" s="2">
        <f>ROUNDUP(T3*'Reference Data'!$B$3,0)</f>
        <v>1258737</v>
      </c>
      <c r="U12" s="2">
        <f>ROUNDUP(U3*'Reference Data'!$B$3,0)</f>
        <v>1299827</v>
      </c>
      <c r="V12" s="2">
        <f>ROUNDUP(V3*'Reference Data'!$B$3,0)</f>
        <v>1340917</v>
      </c>
      <c r="W12" s="2">
        <f>ROUNDUP(W3*'Reference Data'!$B$3,0)</f>
        <v>1382007</v>
      </c>
      <c r="X12" s="2">
        <f>ROUNDUP(X3*'Reference Data'!$B$3,0)</f>
        <v>1423097</v>
      </c>
      <c r="Y12" s="2">
        <f>ROUNDUP(Y3*'Reference Data'!$B$3,0)</f>
        <v>1464187</v>
      </c>
      <c r="Z12" s="2">
        <f>ROUNDUP(Z3*'Reference Data'!$B$3,0)</f>
        <v>1505137</v>
      </c>
      <c r="AA12" s="2">
        <f>ROUNDUP(AA3*'Reference Data'!$B$3,0)</f>
        <v>1538339</v>
      </c>
      <c r="AB12" s="2">
        <f>ROUNDUP(AB3*'Reference Data'!$B$3,0)</f>
        <v>1563819</v>
      </c>
      <c r="AC12" s="2">
        <f>ROUNDUP(AC3*'Reference Data'!$B$3,0)</f>
        <v>1588984</v>
      </c>
      <c r="AD12" s="2">
        <f>ROUNDUP(AD3*'Reference Data'!$B$3,0)</f>
        <v>1616900</v>
      </c>
      <c r="AE12" s="2">
        <f>ROUNDUP(AE3*'Reference Data'!$B$3,0)</f>
        <v>1644816</v>
      </c>
      <c r="AF12" s="2">
        <f>ROUNDUP(AF3*'Reference Data'!$B$3,0)</f>
        <v>1672732</v>
      </c>
      <c r="AG12" s="2">
        <f>ROUNDUP(AG3*'Reference Data'!$B$3,0)</f>
        <v>1700648</v>
      </c>
      <c r="AH12" s="2">
        <f>ROUNDUP(AH3*'Reference Data'!$B$3,0)</f>
        <v>1728564</v>
      </c>
      <c r="AI12" s="2">
        <f>ROUNDUP(AI3*'Reference Data'!$B$3,0)</f>
        <v>1756480</v>
      </c>
      <c r="AJ12" s="2">
        <f>ROUNDUP(AJ3*'Reference Data'!$B$3,0)</f>
        <v>1784431</v>
      </c>
      <c r="AK12" s="2">
        <f>ROUNDUP(AK3*'Reference Data'!$B$3,0)</f>
        <v>1812382</v>
      </c>
      <c r="AL12" s="2">
        <f>ROUNDUP(AL3*'Reference Data'!$B$3,0)</f>
        <v>1840193</v>
      </c>
    </row>
    <row r="13" spans="1:38">
      <c r="A13" t="s">
        <v>10</v>
      </c>
      <c r="B13" s="1">
        <f>(B12*'Reference Data'!$B$8*'Reference Data'!$B$9)/(5*60)</f>
        <v>0</v>
      </c>
      <c r="C13" s="1">
        <f>(C12*'Reference Data'!$B$8*'Reference Data'!$B$9)/(5*60)</f>
        <v>0.58379999999999999</v>
      </c>
      <c r="D13" s="1">
        <f>(D12*'Reference Data'!$B$8*'Reference Data'!$B$9)/(5*60)</f>
        <v>1.7479</v>
      </c>
      <c r="E13" s="1">
        <f>(E12*'Reference Data'!$B$8*'Reference Data'!$B$9)/(5*60)</f>
        <v>2.9085000000000001</v>
      </c>
      <c r="F13" s="1">
        <f>(F12*'Reference Data'!$B$8*'Reference Data'!$B$9)/(5*60)</f>
        <v>3.6602999999999999</v>
      </c>
      <c r="G13" s="1">
        <f>(G12*'Reference Data'!$B$8*'Reference Data'!$B$9)/(5*60)</f>
        <v>4.4121000000000006</v>
      </c>
      <c r="H13" s="1">
        <f>(H12*'Reference Data'!$B$8*'Reference Data'!$B$9)/(5*60)</f>
        <v>5.1638999999999999</v>
      </c>
      <c r="I13" s="1">
        <f>(I12*'Reference Data'!$B$8*'Reference Data'!$B$9)/(5*60)</f>
        <v>5.9157000000000002</v>
      </c>
      <c r="J13" s="1">
        <f>(J12*'Reference Data'!$B$8*'Reference Data'!$B$9)/(5*60)</f>
        <v>6.6675000000000004</v>
      </c>
      <c r="K13" s="1">
        <f>(K12*'Reference Data'!$B$8*'Reference Data'!$B$9)/(5*60)</f>
        <v>7.4192999999999998</v>
      </c>
      <c r="L13" s="1">
        <f>(L12*'Reference Data'!$B$8*'Reference Data'!$B$9)/(5*60)</f>
        <v>8.1696999999999989</v>
      </c>
      <c r="M13" s="1">
        <f>(M12*'Reference Data'!$B$8*'Reference Data'!$B$9)/(5*60)</f>
        <v>8.9187000000000012</v>
      </c>
      <c r="N13" s="1">
        <f>(N12*'Reference Data'!$B$8*'Reference Data'!$B$9)/(5*60)</f>
        <v>9.6677</v>
      </c>
      <c r="O13" s="1">
        <f>(O12*'Reference Data'!$B$8*'Reference Data'!$B$9)/(5*60)</f>
        <v>10.33858</v>
      </c>
      <c r="P13" s="1">
        <f>(P12*'Reference Data'!$B$8*'Reference Data'!$B$9)/(5*60)</f>
        <v>10.924480000000001</v>
      </c>
      <c r="Q13" s="1">
        <f>(Q12*'Reference Data'!$B$8*'Reference Data'!$B$9)/(5*60)</f>
        <v>11.35467</v>
      </c>
      <c r="R13" s="1">
        <f>(R12*'Reference Data'!$B$8*'Reference Data'!$B$9)/(5*60)</f>
        <v>11.76557</v>
      </c>
      <c r="S13" s="1">
        <f>(S12*'Reference Data'!$B$8*'Reference Data'!$B$9)/(5*60)</f>
        <v>12.17647</v>
      </c>
      <c r="T13" s="1">
        <f>(T12*'Reference Data'!$B$8*'Reference Data'!$B$9)/(5*60)</f>
        <v>12.58737</v>
      </c>
      <c r="U13" s="1">
        <f>(U12*'Reference Data'!$B$8*'Reference Data'!$B$9)/(5*60)</f>
        <v>12.99827</v>
      </c>
      <c r="V13" s="1">
        <f>(V12*'Reference Data'!$B$8*'Reference Data'!$B$9)/(5*60)</f>
        <v>13.409170000000001</v>
      </c>
      <c r="W13" s="1">
        <f>(W12*'Reference Data'!$B$8*'Reference Data'!$B$9)/(5*60)</f>
        <v>13.820069999999999</v>
      </c>
      <c r="X13" s="1">
        <f>(X12*'Reference Data'!$B$8*'Reference Data'!$B$9)/(5*60)</f>
        <v>14.230970000000001</v>
      </c>
      <c r="Y13" s="1">
        <f>(Y12*'Reference Data'!$B$8*'Reference Data'!$B$9)/(5*60)</f>
        <v>14.641870000000003</v>
      </c>
      <c r="Z13" s="1">
        <f>(Z12*'Reference Data'!$B$8*'Reference Data'!$B$9)/(5*60)</f>
        <v>15.05137</v>
      </c>
      <c r="AA13" s="1">
        <f>(AA12*'Reference Data'!$B$8*'Reference Data'!$B$9)/(5*60)</f>
        <v>15.383389999999999</v>
      </c>
      <c r="AB13" s="1">
        <f>(AB12*'Reference Data'!$B$8*'Reference Data'!$B$9)/(5*60)</f>
        <v>15.638190000000002</v>
      </c>
      <c r="AC13" s="1">
        <f>(AC12*'Reference Data'!$B$8*'Reference Data'!$B$9)/(5*60)</f>
        <v>15.889840000000001</v>
      </c>
      <c r="AD13" s="1">
        <f>(AD12*'Reference Data'!$B$8*'Reference Data'!$B$9)/(5*60)</f>
        <v>16.169</v>
      </c>
      <c r="AE13" s="1">
        <f>(AE12*'Reference Data'!$B$8*'Reference Data'!$B$9)/(5*60)</f>
        <v>16.448160000000001</v>
      </c>
      <c r="AF13" s="1">
        <f>(AF12*'Reference Data'!$B$8*'Reference Data'!$B$9)/(5*60)</f>
        <v>16.727319999999999</v>
      </c>
      <c r="AG13" s="1">
        <f>(AG12*'Reference Data'!$B$8*'Reference Data'!$B$9)/(5*60)</f>
        <v>17.00648</v>
      </c>
      <c r="AH13" s="1">
        <f>(AH12*'Reference Data'!$B$8*'Reference Data'!$B$9)/(5*60)</f>
        <v>17.285640000000001</v>
      </c>
      <c r="AI13" s="1">
        <f>(AI12*'Reference Data'!$B$8*'Reference Data'!$B$9)/(5*60)</f>
        <v>17.564800000000002</v>
      </c>
      <c r="AJ13" s="1">
        <f>(AJ12*'Reference Data'!$B$8*'Reference Data'!$B$9)/(5*60)</f>
        <v>17.844310000000004</v>
      </c>
      <c r="AK13" s="1">
        <f>(AK12*'Reference Data'!$B$8*'Reference Data'!$B$9)/(5*60)</f>
        <v>18.123820000000002</v>
      </c>
      <c r="AL13" s="1">
        <f>(AL12*'Reference Data'!$B$8*'Reference Data'!$B$9)/(5*60)</f>
        <v>18.401930000000004</v>
      </c>
    </row>
    <row r="14" spans="1:38">
      <c r="A14" t="s">
        <v>11</v>
      </c>
      <c r="B14" s="1">
        <f>B12/(30*24*60*60)</f>
        <v>0</v>
      </c>
      <c r="C14" s="1">
        <f>C12/(30*24*60*60)</f>
        <v>2.252314814814815E-2</v>
      </c>
      <c r="D14" s="1">
        <f t="shared" ref="D14:Z14" si="7">D12/(30*24*60*60)</f>
        <v>6.7434413580246919E-2</v>
      </c>
      <c r="E14" s="1">
        <f t="shared" si="7"/>
        <v>0.11221064814814814</v>
      </c>
      <c r="F14" s="1">
        <f t="shared" si="7"/>
        <v>0.14121527777777779</v>
      </c>
      <c r="G14" s="1">
        <f t="shared" si="7"/>
        <v>0.17021990740740742</v>
      </c>
      <c r="H14" s="1">
        <f t="shared" si="7"/>
        <v>0.19922453703703705</v>
      </c>
      <c r="I14" s="1">
        <f t="shared" si="7"/>
        <v>0.22822916666666668</v>
      </c>
      <c r="J14" s="1">
        <f t="shared" si="7"/>
        <v>0.25723379629629628</v>
      </c>
      <c r="K14" s="1">
        <f t="shared" si="7"/>
        <v>0.28623842592592591</v>
      </c>
      <c r="L14" s="1">
        <f t="shared" si="7"/>
        <v>0.31518904320987656</v>
      </c>
      <c r="M14" s="1">
        <f t="shared" si="7"/>
        <v>0.34408564814814813</v>
      </c>
      <c r="N14" s="1">
        <f t="shared" si="7"/>
        <v>0.37298225308641975</v>
      </c>
      <c r="O14" s="1">
        <f t="shared" si="7"/>
        <v>0.39886496913580249</v>
      </c>
      <c r="P14" s="1">
        <f t="shared" si="7"/>
        <v>0.42146913580246914</v>
      </c>
      <c r="Q14" s="1">
        <f t="shared" si="7"/>
        <v>0.43806597222222221</v>
      </c>
      <c r="R14" s="1">
        <f t="shared" si="7"/>
        <v>0.45391859567901233</v>
      </c>
      <c r="S14" s="1">
        <f t="shared" si="7"/>
        <v>0.46977121913580244</v>
      </c>
      <c r="T14" s="1">
        <f t="shared" si="7"/>
        <v>0.48562384259259261</v>
      </c>
      <c r="U14" s="1">
        <f t="shared" si="7"/>
        <v>0.50147646604938267</v>
      </c>
      <c r="V14" s="1">
        <f t="shared" si="7"/>
        <v>0.51732908950617285</v>
      </c>
      <c r="W14" s="1">
        <f t="shared" si="7"/>
        <v>0.53318171296296302</v>
      </c>
      <c r="X14" s="1">
        <f t="shared" si="7"/>
        <v>0.54903433641975308</v>
      </c>
      <c r="Y14" s="1">
        <f t="shared" si="7"/>
        <v>0.56488695987654325</v>
      </c>
      <c r="Z14" s="1">
        <f t="shared" si="7"/>
        <v>0.58068557098765428</v>
      </c>
      <c r="AA14" s="1">
        <f t="shared" ref="AA14:AL14" si="8">AA12/(30*24*60*60)</f>
        <v>0.59349498456790128</v>
      </c>
      <c r="AB14" s="1">
        <f t="shared" si="8"/>
        <v>0.60332523148148143</v>
      </c>
      <c r="AC14" s="1">
        <f t="shared" si="8"/>
        <v>0.61303395061728394</v>
      </c>
      <c r="AD14" s="1">
        <f t="shared" si="8"/>
        <v>0.62380401234567906</v>
      </c>
      <c r="AE14" s="1">
        <f t="shared" si="8"/>
        <v>0.63457407407407407</v>
      </c>
      <c r="AF14" s="1">
        <f t="shared" si="8"/>
        <v>0.64534413580246919</v>
      </c>
      <c r="AG14" s="1">
        <f t="shared" si="8"/>
        <v>0.6561141975308642</v>
      </c>
      <c r="AH14" s="1">
        <f t="shared" si="8"/>
        <v>0.6668842592592592</v>
      </c>
      <c r="AI14" s="1">
        <f t="shared" si="8"/>
        <v>0.67765432098765432</v>
      </c>
      <c r="AJ14" s="1">
        <f t="shared" si="8"/>
        <v>0.68843788580246912</v>
      </c>
      <c r="AK14" s="1">
        <f t="shared" si="8"/>
        <v>0.69922145061728391</v>
      </c>
      <c r="AL14" s="1">
        <f t="shared" si="8"/>
        <v>0.70995100308641979</v>
      </c>
    </row>
    <row r="15" spans="1:38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>
      <c r="A16" t="s">
        <v>20</v>
      </c>
      <c r="B16" s="2">
        <f>ROUNDUP(B3*'Reference Data'!$B$4,0)</f>
        <v>0</v>
      </c>
      <c r="C16" s="2">
        <f>ROUNDUP(C3*'Reference Data'!$B$4,0)</f>
        <v>25020</v>
      </c>
      <c r="D16" s="2">
        <f>ROUNDUP(D3*'Reference Data'!$B$4,0)</f>
        <v>74910</v>
      </c>
      <c r="E16" s="2">
        <f>ROUNDUP(E3*'Reference Data'!$B$4,0)</f>
        <v>124650</v>
      </c>
      <c r="F16" s="2">
        <f>ROUNDUP(F3*'Reference Data'!$B$4,0)</f>
        <v>156870</v>
      </c>
      <c r="G16" s="2">
        <f>ROUNDUP(G3*'Reference Data'!$B$4,0)</f>
        <v>189090</v>
      </c>
      <c r="H16" s="2">
        <f>ROUNDUP(H3*'Reference Data'!$B$4,0)</f>
        <v>221310</v>
      </c>
      <c r="I16" s="2">
        <f>ROUNDUP(I3*'Reference Data'!$B$4,0)</f>
        <v>253530</v>
      </c>
      <c r="J16" s="2">
        <f>ROUNDUP(J3*'Reference Data'!$B$4,0)</f>
        <v>285750</v>
      </c>
      <c r="K16" s="2">
        <f>ROUNDUP(K3*'Reference Data'!$B$4,0)</f>
        <v>317970</v>
      </c>
      <c r="L16" s="2">
        <f>ROUNDUP(L3*'Reference Data'!$B$4,0)</f>
        <v>350130</v>
      </c>
      <c r="M16" s="2">
        <f>ROUNDUP(M3*'Reference Data'!$B$4,0)</f>
        <v>382230</v>
      </c>
      <c r="N16" s="2">
        <f>ROUNDUP(N3*'Reference Data'!$B$4,0)</f>
        <v>414330</v>
      </c>
      <c r="O16" s="2">
        <f>ROUNDUP(O3*'Reference Data'!$B$4,0)</f>
        <v>443082</v>
      </c>
      <c r="P16" s="2">
        <f>ROUNDUP(P3*'Reference Data'!$B$4,0)</f>
        <v>468192</v>
      </c>
      <c r="Q16" s="2">
        <f>ROUNDUP(Q3*'Reference Data'!$B$4,0)</f>
        <v>486629</v>
      </c>
      <c r="R16" s="2">
        <f>ROUNDUP(R3*'Reference Data'!$B$4,0)</f>
        <v>504239</v>
      </c>
      <c r="S16" s="2">
        <f>ROUNDUP(S3*'Reference Data'!$B$4,0)</f>
        <v>521849</v>
      </c>
      <c r="T16" s="2">
        <f>ROUNDUP(T3*'Reference Data'!$B$4,0)</f>
        <v>539459</v>
      </c>
      <c r="U16" s="2">
        <f>ROUNDUP(U3*'Reference Data'!$B$4,0)</f>
        <v>557069</v>
      </c>
      <c r="V16" s="2">
        <f>ROUNDUP(V3*'Reference Data'!$B$4,0)</f>
        <v>574679</v>
      </c>
      <c r="W16" s="2">
        <f>ROUNDUP(W3*'Reference Data'!$B$4,0)</f>
        <v>592289</v>
      </c>
      <c r="X16" s="2">
        <f>ROUNDUP(X3*'Reference Data'!$B$4,0)</f>
        <v>609899</v>
      </c>
      <c r="Y16" s="2">
        <f>ROUNDUP(Y3*'Reference Data'!$B$4,0)</f>
        <v>627509</v>
      </c>
      <c r="Z16" s="2">
        <f>ROUNDUP(Z3*'Reference Data'!$B$4,0)</f>
        <v>645059</v>
      </c>
      <c r="AA16" s="2">
        <f>ROUNDUP(AA3*'Reference Data'!$B$4,0)</f>
        <v>659289</v>
      </c>
      <c r="AB16" s="2">
        <f>ROUNDUP(AB3*'Reference Data'!$B$4,0)</f>
        <v>670209</v>
      </c>
      <c r="AC16" s="2">
        <f>ROUNDUP(AC3*'Reference Data'!$B$4,0)</f>
        <v>680993</v>
      </c>
      <c r="AD16" s="2">
        <f>ROUNDUP(AD3*'Reference Data'!$B$4,0)</f>
        <v>692957</v>
      </c>
      <c r="AE16" s="2">
        <f>ROUNDUP(AE3*'Reference Data'!$B$4,0)</f>
        <v>704921</v>
      </c>
      <c r="AF16" s="2">
        <f>ROUNDUP(AF3*'Reference Data'!$B$4,0)</f>
        <v>716885</v>
      </c>
      <c r="AG16" s="2">
        <f>ROUNDUP(AG3*'Reference Data'!$B$4,0)</f>
        <v>728849</v>
      </c>
      <c r="AH16" s="2">
        <f>ROUNDUP(AH3*'Reference Data'!$B$4,0)</f>
        <v>740813</v>
      </c>
      <c r="AI16" s="2">
        <f>ROUNDUP(AI3*'Reference Data'!$B$4,0)</f>
        <v>752777</v>
      </c>
      <c r="AJ16" s="2">
        <f>ROUNDUP(AJ3*'Reference Data'!$B$4,0)</f>
        <v>764756</v>
      </c>
      <c r="AK16" s="2">
        <f>ROUNDUP(AK3*'Reference Data'!$B$4,0)</f>
        <v>776735</v>
      </c>
      <c r="AL16" s="2">
        <f>ROUNDUP(AL3*'Reference Data'!$B$4,0)</f>
        <v>788654</v>
      </c>
    </row>
    <row r="17" spans="1:38">
      <c r="A17" t="s">
        <v>12</v>
      </c>
      <c r="B17" s="1">
        <f>(B16*'Reference Data'!$B$8*'Reference Data'!$B$9)/(5*60)</f>
        <v>0</v>
      </c>
      <c r="C17" s="1">
        <f>(C16*'Reference Data'!$B$8*'Reference Data'!$B$9)/(5*60)</f>
        <v>0.25020000000000003</v>
      </c>
      <c r="D17" s="1">
        <f>(D16*'Reference Data'!$B$8*'Reference Data'!$B$9)/(5*60)</f>
        <v>0.74909999999999999</v>
      </c>
      <c r="E17" s="1">
        <f>(E16*'Reference Data'!$B$8*'Reference Data'!$B$9)/(5*60)</f>
        <v>1.2465000000000002</v>
      </c>
      <c r="F17" s="1">
        <f>(F16*'Reference Data'!$B$8*'Reference Data'!$B$9)/(5*60)</f>
        <v>1.5686999999999998</v>
      </c>
      <c r="G17" s="1">
        <f>(G16*'Reference Data'!$B$8*'Reference Data'!$B$9)/(5*60)</f>
        <v>1.8909</v>
      </c>
      <c r="H17" s="1">
        <f>(H16*'Reference Data'!$B$8*'Reference Data'!$B$9)/(5*60)</f>
        <v>2.2131000000000003</v>
      </c>
      <c r="I17" s="1">
        <f>(I16*'Reference Data'!$B$8*'Reference Data'!$B$9)/(5*60)</f>
        <v>2.5352999999999999</v>
      </c>
      <c r="J17" s="1">
        <f>(J16*'Reference Data'!$B$8*'Reference Data'!$B$9)/(5*60)</f>
        <v>2.8574999999999999</v>
      </c>
      <c r="K17" s="1">
        <f>(K16*'Reference Data'!$B$8*'Reference Data'!$B$9)/(5*60)</f>
        <v>3.1797000000000004</v>
      </c>
      <c r="L17" s="1">
        <f>(L16*'Reference Data'!$B$8*'Reference Data'!$B$9)/(5*60)</f>
        <v>3.5013000000000005</v>
      </c>
      <c r="M17" s="1">
        <f>(M16*'Reference Data'!$B$8*'Reference Data'!$B$9)/(5*60)</f>
        <v>3.8223000000000003</v>
      </c>
      <c r="N17" s="1">
        <f>(N16*'Reference Data'!$B$8*'Reference Data'!$B$9)/(5*60)</f>
        <v>4.1433</v>
      </c>
      <c r="O17" s="1">
        <f>(O16*'Reference Data'!$B$8*'Reference Data'!$B$9)/(5*60)</f>
        <v>4.4308200000000006</v>
      </c>
      <c r="P17" s="1">
        <f>(P16*'Reference Data'!$B$8*'Reference Data'!$B$9)/(5*60)</f>
        <v>4.6819199999999999</v>
      </c>
      <c r="Q17" s="1">
        <f>(Q16*'Reference Data'!$B$8*'Reference Data'!$B$9)/(5*60)</f>
        <v>4.8662900000000002</v>
      </c>
      <c r="R17" s="1">
        <f>(R16*'Reference Data'!$B$8*'Reference Data'!$B$9)/(5*60)</f>
        <v>5.0423900000000001</v>
      </c>
      <c r="S17" s="1">
        <f>(S16*'Reference Data'!$B$8*'Reference Data'!$B$9)/(5*60)</f>
        <v>5.2184900000000001</v>
      </c>
      <c r="T17" s="1">
        <f>(T16*'Reference Data'!$B$8*'Reference Data'!$B$9)/(5*60)</f>
        <v>5.39459</v>
      </c>
      <c r="U17" s="1">
        <f>(U16*'Reference Data'!$B$8*'Reference Data'!$B$9)/(5*60)</f>
        <v>5.5706899999999999</v>
      </c>
      <c r="V17" s="1">
        <f>(V16*'Reference Data'!$B$8*'Reference Data'!$B$9)/(5*60)</f>
        <v>5.7467899999999998</v>
      </c>
      <c r="W17" s="1">
        <f>(W16*'Reference Data'!$B$8*'Reference Data'!$B$9)/(5*60)</f>
        <v>5.9228899999999998</v>
      </c>
      <c r="X17" s="1">
        <f>(X16*'Reference Data'!$B$8*'Reference Data'!$B$9)/(5*60)</f>
        <v>6.0989899999999997</v>
      </c>
      <c r="Y17" s="1">
        <f>(Y16*'Reference Data'!$B$8*'Reference Data'!$B$9)/(5*60)</f>
        <v>6.2750900000000005</v>
      </c>
      <c r="Z17" s="1">
        <f>(Z16*'Reference Data'!$B$8*'Reference Data'!$B$9)/(5*60)</f>
        <v>6.45059</v>
      </c>
      <c r="AA17" s="1">
        <f>(AA16*'Reference Data'!$B$8*'Reference Data'!$B$9)/(5*60)</f>
        <v>6.5928899999999997</v>
      </c>
      <c r="AB17" s="1">
        <f>(AB16*'Reference Data'!$B$8*'Reference Data'!$B$9)/(5*60)</f>
        <v>6.702090000000001</v>
      </c>
      <c r="AC17" s="1">
        <f>(AC16*'Reference Data'!$B$8*'Reference Data'!$B$9)/(5*60)</f>
        <v>6.8099300000000005</v>
      </c>
      <c r="AD17" s="1">
        <f>(AD16*'Reference Data'!$B$8*'Reference Data'!$B$9)/(5*60)</f>
        <v>6.92957</v>
      </c>
      <c r="AE17" s="1">
        <f>(AE16*'Reference Data'!$B$8*'Reference Data'!$B$9)/(5*60)</f>
        <v>7.0492100000000013</v>
      </c>
      <c r="AF17" s="1">
        <f>(AF16*'Reference Data'!$B$8*'Reference Data'!$B$9)/(5*60)</f>
        <v>7.1688500000000008</v>
      </c>
      <c r="AG17" s="1">
        <f>(AG16*'Reference Data'!$B$8*'Reference Data'!$B$9)/(5*60)</f>
        <v>7.2884900000000004</v>
      </c>
      <c r="AH17" s="1">
        <f>(AH16*'Reference Data'!$B$8*'Reference Data'!$B$9)/(5*60)</f>
        <v>7.4081299999999999</v>
      </c>
      <c r="AI17" s="1">
        <f>(AI16*'Reference Data'!$B$8*'Reference Data'!$B$9)/(5*60)</f>
        <v>7.5277699999999985</v>
      </c>
      <c r="AJ17" s="1">
        <f>(AJ16*'Reference Data'!$B$8*'Reference Data'!$B$9)/(5*60)</f>
        <v>7.6475600000000004</v>
      </c>
      <c r="AK17" s="1">
        <f>(AK16*'Reference Data'!$B$8*'Reference Data'!$B$9)/(5*60)</f>
        <v>7.7673499999999995</v>
      </c>
      <c r="AL17" s="1">
        <f>(AL16*'Reference Data'!$B$8*'Reference Data'!$B$9)/(5*60)</f>
        <v>7.8865400000000001</v>
      </c>
    </row>
    <row r="18" spans="1:38">
      <c r="A18" t="s">
        <v>13</v>
      </c>
      <c r="B18" s="7">
        <f>B16/(30*24*60*60)</f>
        <v>0</v>
      </c>
      <c r="C18" s="7">
        <f t="shared" ref="C18:Z18" si="9">C16/(30*24*60*60)</f>
        <v>9.6527777777777775E-3</v>
      </c>
      <c r="D18" s="7">
        <f t="shared" si="9"/>
        <v>2.8900462962962965E-2</v>
      </c>
      <c r="E18" s="7">
        <f t="shared" si="9"/>
        <v>4.809027777777778E-2</v>
      </c>
      <c r="F18" s="7">
        <f t="shared" si="9"/>
        <v>6.0520833333333336E-2</v>
      </c>
      <c r="G18" s="7">
        <f t="shared" si="9"/>
        <v>7.2951388888888885E-2</v>
      </c>
      <c r="H18" s="7">
        <f t="shared" si="9"/>
        <v>8.5381944444444441E-2</v>
      </c>
      <c r="I18" s="7">
        <f t="shared" si="9"/>
        <v>9.7812499999999997E-2</v>
      </c>
      <c r="J18" s="7">
        <f t="shared" si="9"/>
        <v>0.11024305555555555</v>
      </c>
      <c r="K18" s="7">
        <f t="shared" si="9"/>
        <v>0.12267361111111111</v>
      </c>
      <c r="L18" s="7">
        <f t="shared" si="9"/>
        <v>0.13508101851851853</v>
      </c>
      <c r="M18" s="7">
        <f t="shared" si="9"/>
        <v>0.14746527777777776</v>
      </c>
      <c r="N18" s="7">
        <f t="shared" si="9"/>
        <v>0.15984953703703703</v>
      </c>
      <c r="O18" s="7">
        <f t="shared" si="9"/>
        <v>0.17094212962962962</v>
      </c>
      <c r="P18" s="7">
        <f t="shared" si="9"/>
        <v>0.18062962962962964</v>
      </c>
      <c r="Q18" s="7">
        <f t="shared" si="9"/>
        <v>0.18774266975308643</v>
      </c>
      <c r="R18" s="7">
        <f t="shared" si="9"/>
        <v>0.1945366512345679</v>
      </c>
      <c r="S18" s="7">
        <f t="shared" si="9"/>
        <v>0.2013306327160494</v>
      </c>
      <c r="T18" s="7">
        <f t="shared" si="9"/>
        <v>0.20812461419753087</v>
      </c>
      <c r="U18" s="7">
        <f t="shared" si="9"/>
        <v>0.21491859567901234</v>
      </c>
      <c r="V18" s="7">
        <f t="shared" si="9"/>
        <v>0.22171257716049383</v>
      </c>
      <c r="W18" s="7">
        <f t="shared" si="9"/>
        <v>0.2285065586419753</v>
      </c>
      <c r="X18" s="7">
        <f t="shared" si="9"/>
        <v>0.2353005401234568</v>
      </c>
      <c r="Y18" s="7">
        <f t="shared" si="9"/>
        <v>0.24209452160493827</v>
      </c>
      <c r="Z18" s="7">
        <f t="shared" si="9"/>
        <v>0.24886535493827161</v>
      </c>
      <c r="AA18" s="7">
        <f t="shared" ref="AA18:AL18" si="10">AA16/(30*24*60*60)</f>
        <v>0.25435532407407407</v>
      </c>
      <c r="AB18" s="7">
        <f t="shared" si="10"/>
        <v>0.25856828703703705</v>
      </c>
      <c r="AC18" s="7">
        <f t="shared" si="10"/>
        <v>0.26272878086419754</v>
      </c>
      <c r="AD18" s="7">
        <f t="shared" si="10"/>
        <v>0.26734452160493827</v>
      </c>
      <c r="AE18" s="7">
        <f t="shared" si="10"/>
        <v>0.27196026234567899</v>
      </c>
      <c r="AF18" s="7">
        <f t="shared" si="10"/>
        <v>0.27657600308641977</v>
      </c>
      <c r="AG18" s="7">
        <f t="shared" si="10"/>
        <v>0.2811917438271605</v>
      </c>
      <c r="AH18" s="7">
        <f t="shared" si="10"/>
        <v>0.28580748456790123</v>
      </c>
      <c r="AI18" s="7">
        <f t="shared" si="10"/>
        <v>0.29042322530864195</v>
      </c>
      <c r="AJ18" s="7">
        <f t="shared" si="10"/>
        <v>0.29504475308641975</v>
      </c>
      <c r="AK18" s="7">
        <f t="shared" si="10"/>
        <v>0.29966628086419755</v>
      </c>
      <c r="AL18" s="7">
        <f t="shared" si="10"/>
        <v>0.30426466049382717</v>
      </c>
    </row>
    <row r="19" spans="1:38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A20" t="s">
        <v>21</v>
      </c>
      <c r="B20" s="2">
        <f>ROUNDUP(B3*'Reference Data'!$B$5,0)*'Reference Data'!$B$6</f>
        <v>0</v>
      </c>
      <c r="C20" s="2">
        <f>ROUNDUP(C3*'Reference Data'!$B$5,0)*'Reference Data'!$B$6</f>
        <v>18066108</v>
      </c>
      <c r="D20" s="2">
        <f>ROUNDUP(D3*'Reference Data'!$B$5,0)*'Reference Data'!$B$6</f>
        <v>54090014</v>
      </c>
      <c r="E20" s="2">
        <f>ROUNDUP(E3*'Reference Data'!$B$5,0)*'Reference Data'!$B$6</f>
        <v>90005610</v>
      </c>
      <c r="F20" s="2">
        <f>ROUNDUP(F3*'Reference Data'!$B$5,0)*'Reference Data'!$B$6</f>
        <v>113270598</v>
      </c>
      <c r="G20" s="2">
        <f>ROUNDUP(G3*'Reference Data'!$B$5,0)*'Reference Data'!$B$6</f>
        <v>136535586</v>
      </c>
      <c r="H20" s="2">
        <f>ROUNDUP(H3*'Reference Data'!$B$5,0)*'Reference Data'!$B$6</f>
        <v>159800574</v>
      </c>
      <c r="I20" s="2">
        <f>ROUNDUP(I3*'Reference Data'!$B$5,0)*'Reference Data'!$B$6</f>
        <v>183065562</v>
      </c>
      <c r="J20" s="2">
        <f>ROUNDUP(J3*'Reference Data'!$B$5,0)*'Reference Data'!$B$6</f>
        <v>206330550</v>
      </c>
      <c r="K20" s="2">
        <f>ROUNDUP(K3*'Reference Data'!$B$5,0)*'Reference Data'!$B$6</f>
        <v>229595538</v>
      </c>
      <c r="L20" s="2">
        <f>ROUNDUP(L3*'Reference Data'!$B$5,0)*'Reference Data'!$B$6</f>
        <v>252817202</v>
      </c>
      <c r="M20" s="2">
        <f>ROUNDUP(M3*'Reference Data'!$B$5,0)*'Reference Data'!$B$6</f>
        <v>275995542</v>
      </c>
      <c r="N20" s="2">
        <f>ROUNDUP(N3*'Reference Data'!$B$5,0)*'Reference Data'!$B$6</f>
        <v>299173882</v>
      </c>
      <c r="O20" s="2">
        <f>ROUNDUP(O3*'Reference Data'!$B$5,0)*'Reference Data'!$B$6</f>
        <v>319934743</v>
      </c>
      <c r="P20" s="2">
        <f>ROUNDUP(P3*'Reference Data'!$B$5,0)*'Reference Data'!$B$6</f>
        <v>338065837</v>
      </c>
      <c r="Q20" s="2">
        <f>ROUNDUP(Q3*'Reference Data'!$B$5,0)*'Reference Data'!$B$6</f>
        <v>351378219</v>
      </c>
      <c r="R20" s="2">
        <f>ROUNDUP(R3*'Reference Data'!$B$5,0)*'Reference Data'!$B$6</f>
        <v>364093813</v>
      </c>
      <c r="S20" s="2">
        <f>ROUNDUP(S3*'Reference Data'!$B$5,0)*'Reference Data'!$B$6</f>
        <v>376809407</v>
      </c>
      <c r="T20" s="2">
        <f>ROUNDUP(T3*'Reference Data'!$B$5,0)*'Reference Data'!$B$6</f>
        <v>389525001</v>
      </c>
      <c r="U20" s="2">
        <f>ROUNDUP(U3*'Reference Data'!$B$5,0)*'Reference Data'!$B$6</f>
        <v>402240595</v>
      </c>
      <c r="V20" s="2">
        <f>ROUNDUP(V3*'Reference Data'!$B$5,0)*'Reference Data'!$B$6</f>
        <v>414956189</v>
      </c>
      <c r="W20" s="2">
        <f>ROUNDUP(W3*'Reference Data'!$B$5,0)*'Reference Data'!$B$6</f>
        <v>427671783</v>
      </c>
      <c r="X20" s="2">
        <f>ROUNDUP(X3*'Reference Data'!$B$5,0)*'Reference Data'!$B$6</f>
        <v>440387377</v>
      </c>
      <c r="Y20" s="2">
        <f>ROUNDUP(Y3*'Reference Data'!$B$5,0)*'Reference Data'!$B$6</f>
        <v>453102971</v>
      </c>
      <c r="Z20" s="2">
        <f>ROUNDUP(Z3*'Reference Data'!$B$5,0)*'Reference Data'!$B$6</f>
        <v>465775241</v>
      </c>
      <c r="AA20" s="2">
        <f>ROUNDUP(AA3*'Reference Data'!$B$5,0)*'Reference Data'!$B$6</f>
        <v>476049961</v>
      </c>
      <c r="AB20" s="2">
        <f>ROUNDUP(AB3*'Reference Data'!$B$5,0)*'Reference Data'!$B$6</f>
        <v>483934929</v>
      </c>
      <c r="AC20" s="2">
        <f>ROUNDUP(AC3*'Reference Data'!$B$5,0)*'Reference Data'!$B$6</f>
        <v>491722202</v>
      </c>
      <c r="AD20" s="2">
        <f>ROUNDUP(AD3*'Reference Data'!$B$5,0)*'Reference Data'!$B$6</f>
        <v>500361007</v>
      </c>
      <c r="AE20" s="2">
        <f>ROUNDUP(AE3*'Reference Data'!$B$5,0)*'Reference Data'!$B$6</f>
        <v>508999813</v>
      </c>
      <c r="AF20" s="2">
        <f>ROUNDUP(AF3*'Reference Data'!$B$5,0)*'Reference Data'!$B$6</f>
        <v>517638618</v>
      </c>
      <c r="AG20" s="2">
        <f>ROUNDUP(AG3*'Reference Data'!$B$5,0)*'Reference Data'!$B$6</f>
        <v>526277424</v>
      </c>
      <c r="AH20" s="2">
        <f>ROUNDUP(AH3*'Reference Data'!$B$5,0)*'Reference Data'!$B$6</f>
        <v>534916230</v>
      </c>
      <c r="AI20" s="2">
        <f>ROUNDUP(AI3*'Reference Data'!$B$5,0)*'Reference Data'!$B$6</f>
        <v>543555035</v>
      </c>
      <c r="AJ20" s="2">
        <f>ROUNDUP(AJ3*'Reference Data'!$B$5,0)*'Reference Data'!$B$6</f>
        <v>552204672</v>
      </c>
      <c r="AK20" s="2">
        <f>ROUNDUP(AK3*'Reference Data'!$B$5,0)*'Reference Data'!$B$6</f>
        <v>560854308</v>
      </c>
      <c r="AL20" s="2">
        <f>ROUNDUP(AL3*'Reference Data'!$B$5,0)*'Reference Data'!$B$6</f>
        <v>569460621</v>
      </c>
    </row>
    <row r="21" spans="1:38">
      <c r="A21" t="s">
        <v>15</v>
      </c>
      <c r="B21" s="1">
        <f>(B20*'Reference Data'!$B$10*'Reference Data'!$B$11)/(5*60)</f>
        <v>0</v>
      </c>
      <c r="C21" s="1">
        <f>(C20*'Reference Data'!$B$10*'Reference Data'!$B$11)/(5*60)</f>
        <v>9.635257600000001</v>
      </c>
      <c r="D21" s="1">
        <f>(D20*'Reference Data'!$B$10*'Reference Data'!$B$11)/(5*60)</f>
        <v>28.848007466666672</v>
      </c>
      <c r="E21" s="1">
        <f>(E20*'Reference Data'!$B$10*'Reference Data'!$B$11)/(5*60)</f>
        <v>48.002991999999999</v>
      </c>
      <c r="F21" s="1">
        <f>(F20*'Reference Data'!$B$10*'Reference Data'!$B$11)/(5*60)</f>
        <v>60.410985599999997</v>
      </c>
      <c r="G21" s="1">
        <f>(G20*'Reference Data'!$B$10*'Reference Data'!$B$11)/(5*60)</f>
        <v>72.818979200000001</v>
      </c>
      <c r="H21" s="1">
        <f>(H20*'Reference Data'!$B$10*'Reference Data'!$B$11)/(5*60)</f>
        <v>85.226972799999999</v>
      </c>
      <c r="I21" s="1">
        <f>(I20*'Reference Data'!$B$10*'Reference Data'!$B$11)/(5*60)</f>
        <v>97.63496640000001</v>
      </c>
      <c r="J21" s="1">
        <f>(J20*'Reference Data'!$B$10*'Reference Data'!$B$11)/(5*60)</f>
        <v>110.04295999999999</v>
      </c>
      <c r="K21" s="1">
        <f>(K20*'Reference Data'!$B$10*'Reference Data'!$B$11)/(5*60)</f>
        <v>122.45095359999999</v>
      </c>
      <c r="L21" s="1">
        <f>(L20*'Reference Data'!$B$10*'Reference Data'!$B$11)/(5*60)</f>
        <v>134.83584106666666</v>
      </c>
      <c r="M21" s="1">
        <f>(M20*'Reference Data'!$B$10*'Reference Data'!$B$11)/(5*60)</f>
        <v>147.1976224</v>
      </c>
      <c r="N21" s="1">
        <f>(N20*'Reference Data'!$B$10*'Reference Data'!$B$11)/(5*60)</f>
        <v>159.55940373333334</v>
      </c>
      <c r="O21" s="1">
        <f>(O20*'Reference Data'!$B$10*'Reference Data'!$B$11)/(5*60)</f>
        <v>170.63186293333334</v>
      </c>
      <c r="P21" s="1">
        <f>(P20*'Reference Data'!$B$10*'Reference Data'!$B$11)/(5*60)</f>
        <v>180.30177973333335</v>
      </c>
      <c r="Q21" s="1">
        <f>(Q20*'Reference Data'!$B$10*'Reference Data'!$B$11)/(5*60)</f>
        <v>187.4017168</v>
      </c>
      <c r="R21" s="1">
        <f>(R20*'Reference Data'!$B$10*'Reference Data'!$B$11)/(5*60)</f>
        <v>194.18336693333333</v>
      </c>
      <c r="S21" s="1">
        <f>(S20*'Reference Data'!$B$10*'Reference Data'!$B$11)/(5*60)</f>
        <v>200.96501706666669</v>
      </c>
      <c r="T21" s="1">
        <f>(T20*'Reference Data'!$B$10*'Reference Data'!$B$11)/(5*60)</f>
        <v>207.74666720000002</v>
      </c>
      <c r="U21" s="1">
        <f>(U20*'Reference Data'!$B$10*'Reference Data'!$B$11)/(5*60)</f>
        <v>214.52831733333335</v>
      </c>
      <c r="V21" s="1">
        <f>(V20*'Reference Data'!$B$10*'Reference Data'!$B$11)/(5*60)</f>
        <v>221.30996746666668</v>
      </c>
      <c r="W21" s="1">
        <f>(W20*'Reference Data'!$B$10*'Reference Data'!$B$11)/(5*60)</f>
        <v>228.09161760000003</v>
      </c>
      <c r="X21" s="1">
        <f>(X20*'Reference Data'!$B$10*'Reference Data'!$B$11)/(5*60)</f>
        <v>234.87326773333334</v>
      </c>
      <c r="Y21" s="1">
        <f>(Y20*'Reference Data'!$B$10*'Reference Data'!$B$11)/(5*60)</f>
        <v>241.65491786666666</v>
      </c>
      <c r="Z21" s="1">
        <f>(Z20*'Reference Data'!$B$10*'Reference Data'!$B$11)/(5*60)</f>
        <v>248.41346186666667</v>
      </c>
      <c r="AA21" s="1">
        <f>(AA20*'Reference Data'!$B$10*'Reference Data'!$B$11)/(5*60)</f>
        <v>253.89331253333339</v>
      </c>
      <c r="AB21" s="1">
        <f>(AB20*'Reference Data'!$B$10*'Reference Data'!$B$11)/(5*60)</f>
        <v>258.09862880000003</v>
      </c>
      <c r="AC21" s="1">
        <f>(AC20*'Reference Data'!$B$10*'Reference Data'!$B$11)/(5*60)</f>
        <v>262.25184106666666</v>
      </c>
      <c r="AD21" s="1">
        <f>(AD20*'Reference Data'!$B$10*'Reference Data'!$B$11)/(5*60)</f>
        <v>266.85920373333335</v>
      </c>
      <c r="AE21" s="1">
        <f>(AE20*'Reference Data'!$B$10*'Reference Data'!$B$11)/(5*60)</f>
        <v>271.46656693333335</v>
      </c>
      <c r="AF21" s="1">
        <f>(AF20*'Reference Data'!$B$10*'Reference Data'!$B$11)/(5*60)</f>
        <v>276.07392959999999</v>
      </c>
      <c r="AG21" s="1">
        <f>(AG20*'Reference Data'!$B$10*'Reference Data'!$B$11)/(5*60)</f>
        <v>280.68129280000005</v>
      </c>
      <c r="AH21" s="1">
        <f>(AH20*'Reference Data'!$B$10*'Reference Data'!$B$11)/(5*60)</f>
        <v>285.288656</v>
      </c>
      <c r="AI21" s="1">
        <f>(AI20*'Reference Data'!$B$10*'Reference Data'!$B$11)/(5*60)</f>
        <v>289.89601866666669</v>
      </c>
      <c r="AJ21" s="1">
        <f>(AJ20*'Reference Data'!$B$10*'Reference Data'!$B$11)/(5*60)</f>
        <v>294.50915839999999</v>
      </c>
      <c r="AK21" s="1">
        <f>(AK20*'Reference Data'!$B$10*'Reference Data'!$B$11)/(5*60)</f>
        <v>299.12229760000002</v>
      </c>
      <c r="AL21" s="1">
        <f>(AL20*'Reference Data'!$B$10*'Reference Data'!$B$11)/(5*60)</f>
        <v>303.71233119999999</v>
      </c>
    </row>
    <row r="22" spans="1:38">
      <c r="A22" t="s">
        <v>14</v>
      </c>
      <c r="B22" s="1">
        <f>B20/(30*24*60*60)</f>
        <v>0</v>
      </c>
      <c r="C22" s="1">
        <f t="shared" ref="C22:Z22" si="11">C20/(30*24*60*60)</f>
        <v>6.9699490740740737</v>
      </c>
      <c r="D22" s="1">
        <f t="shared" si="11"/>
        <v>20.868060956790124</v>
      </c>
      <c r="E22" s="1">
        <f t="shared" si="11"/>
        <v>34.724386574074074</v>
      </c>
      <c r="F22" s="1">
        <f t="shared" si="11"/>
        <v>43.700076388888888</v>
      </c>
      <c r="G22" s="1">
        <f t="shared" si="11"/>
        <v>52.675766203703702</v>
      </c>
      <c r="H22" s="1">
        <f t="shared" si="11"/>
        <v>61.651456018518516</v>
      </c>
      <c r="I22" s="1">
        <f t="shared" si="11"/>
        <v>70.62714583333333</v>
      </c>
      <c r="J22" s="1">
        <f t="shared" si="11"/>
        <v>79.602835648148144</v>
      </c>
      <c r="K22" s="1">
        <f t="shared" si="11"/>
        <v>88.578525462962958</v>
      </c>
      <c r="L22" s="1">
        <f t="shared" si="11"/>
        <v>97.53750077160494</v>
      </c>
      <c r="M22" s="1">
        <f t="shared" si="11"/>
        <v>106.47976157407408</v>
      </c>
      <c r="N22" s="1">
        <f t="shared" si="11"/>
        <v>115.42202237654321</v>
      </c>
      <c r="O22" s="1">
        <f t="shared" si="11"/>
        <v>123.4316138117284</v>
      </c>
      <c r="P22" s="1">
        <f t="shared" si="11"/>
        <v>130.42663464506174</v>
      </c>
      <c r="Q22" s="1">
        <f t="shared" si="11"/>
        <v>135.56258449074073</v>
      </c>
      <c r="R22" s="1">
        <f t="shared" si="11"/>
        <v>140.46829205246914</v>
      </c>
      <c r="S22" s="1">
        <f t="shared" si="11"/>
        <v>145.37399961419754</v>
      </c>
      <c r="T22" s="1">
        <f t="shared" si="11"/>
        <v>150.27970717592592</v>
      </c>
      <c r="U22" s="1">
        <f t="shared" si="11"/>
        <v>155.18541473765433</v>
      </c>
      <c r="V22" s="1">
        <f t="shared" si="11"/>
        <v>160.0911222993827</v>
      </c>
      <c r="W22" s="1">
        <f t="shared" si="11"/>
        <v>164.99682986111111</v>
      </c>
      <c r="X22" s="1">
        <f t="shared" si="11"/>
        <v>169.90253742283952</v>
      </c>
      <c r="Y22" s="1">
        <f t="shared" si="11"/>
        <v>174.80824498456789</v>
      </c>
      <c r="Z22" s="1">
        <f t="shared" si="11"/>
        <v>179.69723804012347</v>
      </c>
      <c r="AA22" s="1">
        <f t="shared" ref="AA22:AL22" si="12">AA20/(30*24*60*60)</f>
        <v>183.66125038580248</v>
      </c>
      <c r="AB22" s="1">
        <f t="shared" si="12"/>
        <v>186.70329050925926</v>
      </c>
      <c r="AC22" s="1">
        <f t="shared" si="12"/>
        <v>189.70763966049384</v>
      </c>
      <c r="AD22" s="1">
        <f t="shared" si="12"/>
        <v>193.04051195987654</v>
      </c>
      <c r="AE22" s="1">
        <f t="shared" si="12"/>
        <v>196.37338464506172</v>
      </c>
      <c r="AF22" s="1">
        <f t="shared" si="12"/>
        <v>199.70625694444445</v>
      </c>
      <c r="AG22" s="1">
        <f t="shared" si="12"/>
        <v>203.03912962962963</v>
      </c>
      <c r="AH22" s="1">
        <f t="shared" si="12"/>
        <v>206.37200231481481</v>
      </c>
      <c r="AI22" s="1">
        <f t="shared" si="12"/>
        <v>209.70487461419754</v>
      </c>
      <c r="AJ22" s="1">
        <f t="shared" si="12"/>
        <v>213.04192592592594</v>
      </c>
      <c r="AK22" s="1">
        <f t="shared" si="12"/>
        <v>216.37897685185186</v>
      </c>
      <c r="AL22" s="1">
        <f t="shared" si="12"/>
        <v>219.6993136574074</v>
      </c>
    </row>
    <row r="24" spans="1:38" hidden="1">
      <c r="A24" t="s">
        <v>104</v>
      </c>
      <c r="B24" s="10">
        <v>0</v>
      </c>
      <c r="O24" s="11"/>
      <c r="P24" s="11"/>
      <c r="Z2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sqref="A1:D1"/>
    </sheetView>
  </sheetViews>
  <sheetFormatPr defaultRowHeight="15"/>
  <cols>
    <col min="1" max="1" width="59.625" style="14" customWidth="1"/>
    <col min="2" max="2" width="21.25" style="14" bestFit="1" customWidth="1"/>
    <col min="3" max="3" width="14.5" style="14" customWidth="1"/>
    <col min="4" max="4" width="9" style="14"/>
    <col min="5" max="5" width="11" style="14" bestFit="1" customWidth="1"/>
    <col min="6" max="16384" width="9" style="14"/>
  </cols>
  <sheetData>
    <row r="1" spans="1:5">
      <c r="A1" s="52" t="s">
        <v>89</v>
      </c>
      <c r="B1" s="52"/>
      <c r="C1" s="52"/>
      <c r="D1" s="52"/>
      <c r="E1" s="41"/>
    </row>
    <row r="3" spans="1:5" ht="15.75">
      <c r="A3" s="29" t="s">
        <v>73</v>
      </c>
      <c r="B3" s="37">
        <f>'Reference Data'!B15</f>
        <v>20000000</v>
      </c>
      <c r="C3" s="35"/>
    </row>
    <row r="4" spans="1:5" ht="15.75">
      <c r="A4" s="31" t="s">
        <v>72</v>
      </c>
      <c r="B4" s="37">
        <f>MAX('Transaction Details'!B3:AL3)</f>
        <v>26288.459999999995</v>
      </c>
    </row>
    <row r="6" spans="1:5">
      <c r="B6" s="29" t="s">
        <v>88</v>
      </c>
      <c r="C6" s="29" t="s">
        <v>87</v>
      </c>
    </row>
    <row r="7" spans="1:5" ht="15.75">
      <c r="A7" s="31" t="s">
        <v>86</v>
      </c>
      <c r="B7" s="30">
        <f>B3*'Reference Data'!B3</f>
        <v>1400000000</v>
      </c>
      <c r="C7" s="35">
        <f>(B7*'Reference Data'!$B$8*'Reference Data'!$B$9)/(5*60)</f>
        <v>14000</v>
      </c>
      <c r="E7" s="35"/>
    </row>
    <row r="8" spans="1:5" ht="15.75">
      <c r="A8" s="31" t="s">
        <v>85</v>
      </c>
      <c r="B8" s="30">
        <f>B3*'Reference Data'!B4</f>
        <v>600000000</v>
      </c>
      <c r="C8" s="35">
        <f>(B8*'Reference Data'!$B$8*'Reference Data'!$B$9)/(5*60)</f>
        <v>6000</v>
      </c>
    </row>
    <row r="9" spans="1:5" ht="15.75">
      <c r="A9" s="31" t="s">
        <v>101</v>
      </c>
      <c r="B9" s="49" t="s">
        <v>99</v>
      </c>
      <c r="C9" s="35">
        <f>'Reference Data'!B13</f>
        <v>3500</v>
      </c>
    </row>
    <row r="10" spans="1:5" ht="15.75">
      <c r="A10" s="31" t="s">
        <v>102</v>
      </c>
      <c r="B10" s="39">
        <f>'Reference Data'!B20</f>
        <v>13685760000000</v>
      </c>
      <c r="C10" s="37">
        <f>B10/(30*24*60*60)</f>
        <v>5280000</v>
      </c>
    </row>
    <row r="11" spans="1:5" ht="15.75">
      <c r="A11" s="31"/>
      <c r="B11" s="38"/>
    </row>
    <row r="12" spans="1:5" ht="15.75">
      <c r="A12" s="31" t="s">
        <v>84</v>
      </c>
      <c r="B12" s="30">
        <f>B4*'Reference Data'!B3</f>
        <v>1840192.1999999997</v>
      </c>
      <c r="C12" s="14">
        <f>(B12*'Reference Data'!$B$8*'Reference Data'!$B$9)/(5*60)</f>
        <v>18.401921999999999</v>
      </c>
    </row>
    <row r="13" spans="1:5" ht="15.75">
      <c r="A13" s="31" t="s">
        <v>83</v>
      </c>
      <c r="B13" s="37">
        <f>B4*'Reference Data'!B4</f>
        <v>788653.79999999981</v>
      </c>
      <c r="C13" s="14">
        <f>(B13*'Reference Data'!$B$8*'Reference Data'!$B$9)/(5*60)</f>
        <v>7.8865379999999989</v>
      </c>
    </row>
    <row r="14" spans="1:5">
      <c r="A14" s="31" t="s">
        <v>98</v>
      </c>
      <c r="B14" s="50" t="s">
        <v>99</v>
      </c>
      <c r="C14" s="34">
        <f>B4/B3*'Reference Data'!B13</f>
        <v>4.6004804999999989</v>
      </c>
    </row>
    <row r="15" spans="1:5" ht="15.75">
      <c r="A15" s="31" t="s">
        <v>82</v>
      </c>
      <c r="B15" s="35">
        <f>B4*'Reference Data'!B5</f>
        <v>569460620.51999986</v>
      </c>
      <c r="C15" s="36">
        <f>(B15*'Reference Data'!B10*'Reference Data'!B11)/(5*60)</f>
        <v>303.71233094399992</v>
      </c>
    </row>
    <row r="16" spans="1:5">
      <c r="A16" s="31" t="s">
        <v>81</v>
      </c>
      <c r="B16" s="35">
        <f>B15*10</f>
        <v>5694606205.1999989</v>
      </c>
      <c r="C16" s="34">
        <f>C15*10</f>
        <v>3037.123309439999</v>
      </c>
    </row>
    <row r="18" spans="1:3">
      <c r="A18" s="31" t="s">
        <v>80</v>
      </c>
      <c r="B18" s="33">
        <f>B12/B7</f>
        <v>1.3144229999999999E-3</v>
      </c>
      <c r="C18" s="32" t="s">
        <v>76</v>
      </c>
    </row>
    <row r="19" spans="1:3">
      <c r="A19" s="31" t="s">
        <v>79</v>
      </c>
      <c r="B19" s="33">
        <f>B13/B8</f>
        <v>1.3144229999999997E-3</v>
      </c>
      <c r="C19" s="32" t="s">
        <v>76</v>
      </c>
    </row>
    <row r="20" spans="1:3">
      <c r="A20" s="31" t="s">
        <v>100</v>
      </c>
      <c r="B20" s="33">
        <f>C14/C9</f>
        <v>1.3144229999999997E-3</v>
      </c>
      <c r="C20" s="32" t="s">
        <v>76</v>
      </c>
    </row>
    <row r="21" spans="1:3" ht="15.75">
      <c r="A21" s="31" t="s">
        <v>78</v>
      </c>
      <c r="B21" s="51">
        <f>B15/B10</f>
        <v>4.160971846064814E-5</v>
      </c>
    </row>
    <row r="22" spans="1:3">
      <c r="A22" s="31" t="s">
        <v>77</v>
      </c>
      <c r="B22" s="33">
        <f>B16/B10</f>
        <v>4.160971846064814E-4</v>
      </c>
      <c r="C22" s="32" t="s">
        <v>76</v>
      </c>
    </row>
    <row r="25" spans="1:3">
      <c r="A25" s="31" t="s">
        <v>103</v>
      </c>
    </row>
    <row r="27" spans="1:3">
      <c r="A27" s="29" t="s">
        <v>75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sqref="A1:E1"/>
    </sheetView>
  </sheetViews>
  <sheetFormatPr defaultRowHeight="15.75"/>
  <cols>
    <col min="1" max="1" width="41.5" style="14" bestFit="1" customWidth="1"/>
    <col min="2" max="2" width="11.125" style="14" bestFit="1" customWidth="1"/>
    <col min="3" max="3" width="5.25" style="15" bestFit="1" customWidth="1"/>
    <col min="4" max="4" width="10.375" style="15" bestFit="1" customWidth="1"/>
    <col min="5" max="5" width="12.125" style="14" bestFit="1" customWidth="1"/>
    <col min="6" max="16384" width="9" style="14"/>
  </cols>
  <sheetData>
    <row r="1" spans="1:5" ht="15">
      <c r="A1" s="52" t="s">
        <v>74</v>
      </c>
      <c r="B1" s="52"/>
      <c r="C1" s="52"/>
      <c r="D1" s="52"/>
      <c r="E1" s="52"/>
    </row>
    <row r="3" spans="1:5">
      <c r="A3" s="29" t="s">
        <v>96</v>
      </c>
      <c r="B3" s="30">
        <f>'Reference Data'!B16</f>
        <v>50000000</v>
      </c>
    </row>
    <row r="4" spans="1:5">
      <c r="A4" s="31" t="s">
        <v>72</v>
      </c>
      <c r="B4" s="40">
        <f>MAX('Transaction Details'!B3:AL3)</f>
        <v>26288.459999999995</v>
      </c>
    </row>
    <row r="5" spans="1:5">
      <c r="A5" s="29" t="s">
        <v>71</v>
      </c>
      <c r="B5" s="28">
        <f>E53/D53</f>
        <v>5.2576919999999989E-4</v>
      </c>
    </row>
    <row r="7" spans="1:5" ht="45.75" customHeight="1">
      <c r="A7" s="54" t="s">
        <v>70</v>
      </c>
      <c r="B7" s="54" t="s">
        <v>69</v>
      </c>
      <c r="C7" s="53" t="s">
        <v>68</v>
      </c>
      <c r="D7" s="53"/>
      <c r="E7" s="27" t="s">
        <v>67</v>
      </c>
    </row>
    <row r="8" spans="1:5" ht="30">
      <c r="A8" s="54"/>
      <c r="B8" s="54"/>
      <c r="C8" s="26" t="s">
        <v>66</v>
      </c>
      <c r="D8" s="25" t="s">
        <v>65</v>
      </c>
      <c r="E8" s="25" t="s">
        <v>65</v>
      </c>
    </row>
    <row r="9" spans="1:5">
      <c r="A9" s="23" t="s">
        <v>64</v>
      </c>
      <c r="B9" s="19"/>
      <c r="C9" s="18"/>
      <c r="D9" s="18"/>
      <c r="E9" s="19"/>
    </row>
    <row r="10" spans="1:5">
      <c r="A10" s="19" t="s">
        <v>63</v>
      </c>
      <c r="B10" s="19">
        <v>1</v>
      </c>
      <c r="C10" s="18">
        <v>0.3</v>
      </c>
      <c r="D10" s="22">
        <f>C10*'Reference Data'!$B$18*B10</f>
        <v>72</v>
      </c>
      <c r="E10" s="21">
        <f>D10*($B$4/$B$3)</f>
        <v>3.7855382399999991E-2</v>
      </c>
    </row>
    <row r="11" spans="1:5">
      <c r="A11" s="19" t="s">
        <v>62</v>
      </c>
      <c r="B11" s="19">
        <v>1</v>
      </c>
      <c r="C11" s="18">
        <v>0.5</v>
      </c>
      <c r="D11" s="22">
        <f>C11*'Reference Data'!$B$18*B11</f>
        <v>120</v>
      </c>
      <c r="E11" s="21">
        <f t="shared" ref="E11:E51" si="0">D11*($B$4/$B$3)</f>
        <v>6.3092303999999988E-2</v>
      </c>
    </row>
    <row r="12" spans="1:5">
      <c r="A12" s="19" t="s">
        <v>61</v>
      </c>
      <c r="B12" s="19">
        <v>1</v>
      </c>
      <c r="C12" s="18">
        <v>0.7</v>
      </c>
      <c r="D12" s="22">
        <f>C12*'Reference Data'!$B$18*B12</f>
        <v>168</v>
      </c>
      <c r="E12" s="21">
        <f t="shared" si="0"/>
        <v>8.8329225599999978E-2</v>
      </c>
    </row>
    <row r="13" spans="1:5">
      <c r="A13" s="19" t="s">
        <v>60</v>
      </c>
      <c r="B13" s="19">
        <v>1</v>
      </c>
      <c r="C13" s="18">
        <v>0.5</v>
      </c>
      <c r="D13" s="22">
        <f>C13*'Reference Data'!$B$18*B13</f>
        <v>120</v>
      </c>
      <c r="E13" s="21">
        <f t="shared" si="0"/>
        <v>6.3092303999999988E-2</v>
      </c>
    </row>
    <row r="14" spans="1:5">
      <c r="A14" s="23" t="s">
        <v>59</v>
      </c>
      <c r="B14" s="19"/>
      <c r="C14" s="18"/>
      <c r="D14" s="22"/>
      <c r="E14" s="21"/>
    </row>
    <row r="15" spans="1:5">
      <c r="A15" s="19" t="s">
        <v>58</v>
      </c>
      <c r="B15" s="19">
        <v>1</v>
      </c>
      <c r="C15" s="18">
        <v>1</v>
      </c>
      <c r="D15" s="22">
        <f>C15*'Reference Data'!$B$18*B15</f>
        <v>240</v>
      </c>
      <c r="E15" s="21">
        <f t="shared" si="0"/>
        <v>0.12618460799999998</v>
      </c>
    </row>
    <row r="16" spans="1:5">
      <c r="A16" s="19" t="s">
        <v>57</v>
      </c>
      <c r="B16" s="19">
        <v>3</v>
      </c>
      <c r="C16" s="18">
        <v>1</v>
      </c>
      <c r="D16" s="22">
        <f>C16*'Reference Data'!$B$18*B16</f>
        <v>720</v>
      </c>
      <c r="E16" s="21">
        <f t="shared" si="0"/>
        <v>0.37855382399999993</v>
      </c>
    </row>
    <row r="17" spans="1:5">
      <c r="A17" s="23" t="s">
        <v>56</v>
      </c>
      <c r="B17" s="19"/>
      <c r="C17" s="18"/>
      <c r="D17" s="22"/>
      <c r="E17" s="21"/>
    </row>
    <row r="18" spans="1:5">
      <c r="A18" s="19" t="s">
        <v>55</v>
      </c>
      <c r="B18" s="19">
        <v>1</v>
      </c>
      <c r="C18" s="18">
        <v>1</v>
      </c>
      <c r="D18" s="22">
        <f>C18*'Reference Data'!$B$18*B18</f>
        <v>240</v>
      </c>
      <c r="E18" s="21">
        <f t="shared" si="0"/>
        <v>0.12618460799999998</v>
      </c>
    </row>
    <row r="19" spans="1:5">
      <c r="A19" s="19" t="s">
        <v>54</v>
      </c>
      <c r="B19" s="19">
        <v>1</v>
      </c>
      <c r="C19" s="18">
        <v>1</v>
      </c>
      <c r="D19" s="22">
        <f>C19*'Reference Data'!$B$18*B19</f>
        <v>240</v>
      </c>
      <c r="E19" s="21">
        <f t="shared" si="0"/>
        <v>0.12618460799999998</v>
      </c>
    </row>
    <row r="20" spans="1:5">
      <c r="A20" s="19" t="s">
        <v>53</v>
      </c>
      <c r="B20" s="19">
        <v>2</v>
      </c>
      <c r="C20" s="18">
        <v>1</v>
      </c>
      <c r="D20" s="22">
        <f>C20*'Reference Data'!$B$18*B20</f>
        <v>480</v>
      </c>
      <c r="E20" s="21">
        <f t="shared" si="0"/>
        <v>0.25236921599999995</v>
      </c>
    </row>
    <row r="21" spans="1:5">
      <c r="A21" s="23" t="s">
        <v>52</v>
      </c>
      <c r="B21" s="19"/>
      <c r="C21" s="18"/>
      <c r="D21" s="22"/>
      <c r="E21" s="21"/>
    </row>
    <row r="22" spans="1:5">
      <c r="A22" s="19" t="s">
        <v>51</v>
      </c>
      <c r="B22" s="19">
        <v>1</v>
      </c>
      <c r="C22" s="18">
        <v>0.25</v>
      </c>
      <c r="D22" s="22">
        <f>C22*'Reference Data'!$B$18*B22</f>
        <v>60</v>
      </c>
      <c r="E22" s="21">
        <f t="shared" si="0"/>
        <v>3.1546151999999994E-2</v>
      </c>
    </row>
    <row r="23" spans="1:5">
      <c r="A23" s="19" t="s">
        <v>50</v>
      </c>
      <c r="B23" s="19">
        <v>1</v>
      </c>
      <c r="C23" s="18">
        <v>0.5</v>
      </c>
      <c r="D23" s="22">
        <f>C23*'Reference Data'!$B$18*B23</f>
        <v>120</v>
      </c>
      <c r="E23" s="21">
        <f t="shared" si="0"/>
        <v>6.3092303999999988E-2</v>
      </c>
    </row>
    <row r="24" spans="1:5">
      <c r="A24" s="19" t="s">
        <v>49</v>
      </c>
      <c r="B24" s="19">
        <v>1</v>
      </c>
      <c r="C24" s="18">
        <v>0.5</v>
      </c>
      <c r="D24" s="22">
        <f>C24*'Reference Data'!$B$18*B24</f>
        <v>120</v>
      </c>
      <c r="E24" s="21">
        <f t="shared" si="0"/>
        <v>6.3092303999999988E-2</v>
      </c>
    </row>
    <row r="25" spans="1:5">
      <c r="A25" s="19" t="s">
        <v>48</v>
      </c>
      <c r="B25" s="19">
        <v>4</v>
      </c>
      <c r="C25" s="18">
        <v>1</v>
      </c>
      <c r="D25" s="22">
        <f>C25*'Reference Data'!$B$18*B25</f>
        <v>960</v>
      </c>
      <c r="E25" s="21">
        <f t="shared" si="0"/>
        <v>0.5047384319999999</v>
      </c>
    </row>
    <row r="26" spans="1:5">
      <c r="A26" s="23" t="s">
        <v>47</v>
      </c>
      <c r="B26" s="19"/>
      <c r="C26" s="18"/>
      <c r="D26" s="22"/>
      <c r="E26" s="21"/>
    </row>
    <row r="27" spans="1:5">
      <c r="A27" s="19" t="s">
        <v>46</v>
      </c>
      <c r="B27" s="19">
        <v>1</v>
      </c>
      <c r="C27" s="18">
        <v>1</v>
      </c>
      <c r="D27" s="22">
        <f>C27*'Reference Data'!$B$18*B27</f>
        <v>240</v>
      </c>
      <c r="E27" s="21">
        <f t="shared" si="0"/>
        <v>0.12618460799999998</v>
      </c>
    </row>
    <row r="28" spans="1:5">
      <c r="A28" s="24" t="s">
        <v>45</v>
      </c>
      <c r="B28" s="19"/>
      <c r="C28" s="18"/>
      <c r="D28" s="22"/>
      <c r="E28" s="21"/>
    </row>
    <row r="29" spans="1:5">
      <c r="A29" s="19" t="s">
        <v>44</v>
      </c>
      <c r="B29" s="19">
        <v>1</v>
      </c>
      <c r="C29" s="18">
        <v>1</v>
      </c>
      <c r="D29" s="22">
        <f>C29*'Reference Data'!$B$18*B29</f>
        <v>240</v>
      </c>
      <c r="E29" s="21">
        <f t="shared" si="0"/>
        <v>0.12618460799999998</v>
      </c>
    </row>
    <row r="30" spans="1:5">
      <c r="A30" s="19" t="s">
        <v>43</v>
      </c>
      <c r="B30" s="19">
        <v>8</v>
      </c>
      <c r="C30" s="18">
        <v>1</v>
      </c>
      <c r="D30" s="22">
        <f>C30*'Reference Data'!$B$18*B30</f>
        <v>1920</v>
      </c>
      <c r="E30" s="21">
        <f t="shared" si="0"/>
        <v>1.0094768639999998</v>
      </c>
    </row>
    <row r="31" spans="1:5">
      <c r="A31" s="19" t="s">
        <v>42</v>
      </c>
      <c r="B31" s="19">
        <v>1</v>
      </c>
      <c r="C31" s="18">
        <v>1</v>
      </c>
      <c r="D31" s="22">
        <f>C31*'Reference Data'!$B$18*B31</f>
        <v>240</v>
      </c>
      <c r="E31" s="21">
        <f t="shared" si="0"/>
        <v>0.12618460799999998</v>
      </c>
    </row>
    <row r="32" spans="1:5">
      <c r="A32" s="19" t="s">
        <v>41</v>
      </c>
      <c r="B32" s="19">
        <v>4</v>
      </c>
      <c r="C32" s="18">
        <v>1</v>
      </c>
      <c r="D32" s="22">
        <f>C32*'Reference Data'!$B$18*B32</f>
        <v>960</v>
      </c>
      <c r="E32" s="21">
        <f t="shared" si="0"/>
        <v>0.5047384319999999</v>
      </c>
    </row>
    <row r="33" spans="1:5">
      <c r="A33" s="24" t="s">
        <v>40</v>
      </c>
      <c r="B33" s="19"/>
      <c r="C33" s="18"/>
      <c r="D33" s="22"/>
      <c r="E33" s="21"/>
    </row>
    <row r="34" spans="1:5">
      <c r="A34" s="19" t="s">
        <v>39</v>
      </c>
      <c r="B34" s="19">
        <v>1</v>
      </c>
      <c r="C34" s="18">
        <v>1</v>
      </c>
      <c r="D34" s="22">
        <f>C34*'Reference Data'!$B$18*B34</f>
        <v>240</v>
      </c>
      <c r="E34" s="21">
        <f t="shared" si="0"/>
        <v>0.12618460799999998</v>
      </c>
    </row>
    <row r="35" spans="1:5">
      <c r="A35" s="19" t="s">
        <v>36</v>
      </c>
      <c r="B35" s="19">
        <v>2</v>
      </c>
      <c r="C35" s="18">
        <v>1</v>
      </c>
      <c r="D35" s="22">
        <f>C35*'Reference Data'!$B$18*B35</f>
        <v>480</v>
      </c>
      <c r="E35" s="21">
        <f t="shared" si="0"/>
        <v>0.25236921599999995</v>
      </c>
    </row>
    <row r="36" spans="1:5">
      <c r="A36" s="19" t="s">
        <v>35</v>
      </c>
      <c r="B36" s="19">
        <v>2</v>
      </c>
      <c r="C36" s="18">
        <v>1</v>
      </c>
      <c r="D36" s="22">
        <f>C36*'Reference Data'!$B$18*B36</f>
        <v>480</v>
      </c>
      <c r="E36" s="21">
        <f t="shared" si="0"/>
        <v>0.25236921599999995</v>
      </c>
    </row>
    <row r="37" spans="1:5">
      <c r="A37" s="19" t="s">
        <v>34</v>
      </c>
      <c r="B37" s="19">
        <v>2</v>
      </c>
      <c r="C37" s="18">
        <v>1</v>
      </c>
      <c r="D37" s="22">
        <f>C37*'Reference Data'!$B$18*B37</f>
        <v>480</v>
      </c>
      <c r="E37" s="21">
        <f t="shared" si="0"/>
        <v>0.25236921599999995</v>
      </c>
    </row>
    <row r="38" spans="1:5">
      <c r="A38" s="19" t="s">
        <v>38</v>
      </c>
      <c r="B38" s="19"/>
      <c r="C38" s="18"/>
      <c r="D38" s="22"/>
      <c r="E38" s="21"/>
    </row>
    <row r="39" spans="1:5">
      <c r="A39" s="19" t="s">
        <v>37</v>
      </c>
      <c r="B39" s="19">
        <v>1</v>
      </c>
      <c r="C39" s="18">
        <v>1</v>
      </c>
      <c r="D39" s="22">
        <f>C39*'Reference Data'!$B$18*B39</f>
        <v>240</v>
      </c>
      <c r="E39" s="21">
        <f t="shared" si="0"/>
        <v>0.12618460799999998</v>
      </c>
    </row>
    <row r="40" spans="1:5">
      <c r="A40" s="19" t="s">
        <v>36</v>
      </c>
      <c r="B40" s="19">
        <v>2</v>
      </c>
      <c r="C40" s="18">
        <v>1</v>
      </c>
      <c r="D40" s="22">
        <f>C40*'Reference Data'!$B$18*B40</f>
        <v>480</v>
      </c>
      <c r="E40" s="21">
        <f t="shared" si="0"/>
        <v>0.25236921599999995</v>
      </c>
    </row>
    <row r="41" spans="1:5">
      <c r="A41" s="19" t="s">
        <v>35</v>
      </c>
      <c r="B41" s="19">
        <v>1</v>
      </c>
      <c r="C41" s="18">
        <v>1</v>
      </c>
      <c r="D41" s="22">
        <f>C41*'Reference Data'!$B$18*B41</f>
        <v>240</v>
      </c>
      <c r="E41" s="21">
        <f t="shared" si="0"/>
        <v>0.12618460799999998</v>
      </c>
    </row>
    <row r="42" spans="1:5">
      <c r="A42" s="19" t="s">
        <v>34</v>
      </c>
      <c r="B42" s="19">
        <v>1</v>
      </c>
      <c r="C42" s="18">
        <v>1</v>
      </c>
      <c r="D42" s="22">
        <f>C42*'Reference Data'!$B$18*B42</f>
        <v>240</v>
      </c>
      <c r="E42" s="21">
        <f t="shared" si="0"/>
        <v>0.12618460799999998</v>
      </c>
    </row>
    <row r="43" spans="1:5">
      <c r="A43" s="23" t="s">
        <v>33</v>
      </c>
      <c r="B43" s="19"/>
      <c r="C43" s="18"/>
      <c r="D43" s="22"/>
      <c r="E43" s="21"/>
    </row>
    <row r="44" spans="1:5">
      <c r="A44" s="19" t="s">
        <v>32</v>
      </c>
      <c r="B44" s="19">
        <v>1</v>
      </c>
      <c r="C44" s="18">
        <v>0.5</v>
      </c>
      <c r="D44" s="22">
        <f>C44*'Reference Data'!$B$18*B44</f>
        <v>120</v>
      </c>
      <c r="E44" s="21">
        <f t="shared" si="0"/>
        <v>6.3092303999999988E-2</v>
      </c>
    </row>
    <row r="45" spans="1:5">
      <c r="A45" s="19" t="s">
        <v>31</v>
      </c>
      <c r="B45" s="19">
        <v>2</v>
      </c>
      <c r="C45" s="18">
        <v>0.5</v>
      </c>
      <c r="D45" s="22">
        <f>C45*'Reference Data'!$B$18*B45</f>
        <v>240</v>
      </c>
      <c r="E45" s="21">
        <f t="shared" si="0"/>
        <v>0.12618460799999998</v>
      </c>
    </row>
    <row r="46" spans="1:5">
      <c r="A46" s="19" t="s">
        <v>30</v>
      </c>
      <c r="B46" s="19">
        <v>6</v>
      </c>
      <c r="C46" s="18">
        <v>0.5</v>
      </c>
      <c r="D46" s="22">
        <f>C46*'Reference Data'!$B$18*B46</f>
        <v>720</v>
      </c>
      <c r="E46" s="21">
        <f t="shared" si="0"/>
        <v>0.37855382399999993</v>
      </c>
    </row>
    <row r="47" spans="1:5">
      <c r="A47" s="19" t="s">
        <v>29</v>
      </c>
      <c r="B47" s="19">
        <v>2</v>
      </c>
      <c r="C47" s="18">
        <v>0.5</v>
      </c>
      <c r="D47" s="22">
        <f>C47*'Reference Data'!$B$18*B47</f>
        <v>240</v>
      </c>
      <c r="E47" s="21">
        <f t="shared" si="0"/>
        <v>0.12618460799999998</v>
      </c>
    </row>
    <row r="48" spans="1:5">
      <c r="A48" s="23" t="s">
        <v>28</v>
      </c>
      <c r="B48" s="19"/>
      <c r="C48" s="18"/>
      <c r="D48" s="22"/>
      <c r="E48" s="21"/>
    </row>
    <row r="49" spans="1:5">
      <c r="A49" s="19" t="s">
        <v>27</v>
      </c>
      <c r="B49" s="19">
        <v>1</v>
      </c>
      <c r="C49" s="18">
        <v>1</v>
      </c>
      <c r="D49" s="22">
        <f>C49*'Reference Data'!$B$18*B49</f>
        <v>240</v>
      </c>
      <c r="E49" s="21">
        <f t="shared" si="0"/>
        <v>0.12618460799999998</v>
      </c>
    </row>
    <row r="50" spans="1:5">
      <c r="A50" s="19" t="s">
        <v>26</v>
      </c>
      <c r="B50" s="19">
        <v>1</v>
      </c>
      <c r="C50" s="18">
        <v>1</v>
      </c>
      <c r="D50" s="22">
        <f>C50*'Reference Data'!$B$18*B50</f>
        <v>240</v>
      </c>
      <c r="E50" s="21">
        <f t="shared" si="0"/>
        <v>0.12618460799999998</v>
      </c>
    </row>
    <row r="51" spans="1:5">
      <c r="A51" s="19" t="s">
        <v>25</v>
      </c>
      <c r="B51" s="19">
        <v>4</v>
      </c>
      <c r="C51" s="18">
        <v>1</v>
      </c>
      <c r="D51" s="22">
        <f>C51*'Reference Data'!$B$18*B51</f>
        <v>960</v>
      </c>
      <c r="E51" s="21">
        <f t="shared" si="0"/>
        <v>0.5047384319999999</v>
      </c>
    </row>
    <row r="52" spans="1:5">
      <c r="A52" s="19"/>
      <c r="B52" s="19"/>
      <c r="C52" s="18"/>
      <c r="D52" s="22"/>
      <c r="E52" s="21"/>
    </row>
    <row r="53" spans="1:5">
      <c r="A53" s="20" t="s">
        <v>24</v>
      </c>
      <c r="B53" s="19"/>
      <c r="C53" s="18"/>
      <c r="D53" s="17">
        <f>SUM(D9:D51)</f>
        <v>12900</v>
      </c>
      <c r="E53" s="16">
        <f>SUM(E9:E51)</f>
        <v>6.7824226799999989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/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  <col min="6" max="6" width="16.25" bestFit="1" customWidth="1"/>
  </cols>
  <sheetData>
    <row r="1" spans="1:6">
      <c r="A1" t="s">
        <v>2</v>
      </c>
      <c r="B1" s="3">
        <v>2.2799999999999998</v>
      </c>
    </row>
    <row r="2" spans="1:6">
      <c r="A2" t="s">
        <v>1</v>
      </c>
      <c r="B2" s="3">
        <v>3.76</v>
      </c>
    </row>
    <row r="3" spans="1:6">
      <c r="A3" t="s">
        <v>3</v>
      </c>
      <c r="B3" s="3">
        <v>70</v>
      </c>
      <c r="F3" s="2"/>
    </row>
    <row r="4" spans="1:6">
      <c r="A4" t="s">
        <v>4</v>
      </c>
      <c r="B4" s="3">
        <v>30</v>
      </c>
    </row>
    <row r="5" spans="1:6">
      <c r="A5" t="s">
        <v>5</v>
      </c>
      <c r="B5" s="47">
        <v>21662</v>
      </c>
      <c r="F5" s="2"/>
    </row>
    <row r="6" spans="1:6">
      <c r="A6" t="s">
        <v>105</v>
      </c>
      <c r="B6" s="9">
        <v>1</v>
      </c>
      <c r="F6" s="2"/>
    </row>
    <row r="8" spans="1:6">
      <c r="A8" t="s">
        <v>6</v>
      </c>
      <c r="B8" s="4">
        <v>0.06</v>
      </c>
    </row>
    <row r="9" spans="1:6">
      <c r="A9" t="s">
        <v>7</v>
      </c>
      <c r="B9" s="4">
        <v>0.05</v>
      </c>
    </row>
    <row r="10" spans="1:6">
      <c r="A10" t="s">
        <v>8</v>
      </c>
      <c r="B10" s="4">
        <v>0.04</v>
      </c>
    </row>
    <row r="11" spans="1:6">
      <c r="A11" t="s">
        <v>9</v>
      </c>
      <c r="B11" s="8">
        <v>4.0000000000000001E-3</v>
      </c>
    </row>
    <row r="13" spans="1:6">
      <c r="A13" t="s">
        <v>97</v>
      </c>
      <c r="B13" s="48">
        <v>3500</v>
      </c>
    </row>
    <row r="15" spans="1:6">
      <c r="A15" s="42" t="s">
        <v>90</v>
      </c>
      <c r="B15" s="43">
        <v>20000000</v>
      </c>
    </row>
    <row r="16" spans="1:6">
      <c r="A16" s="46" t="s">
        <v>95</v>
      </c>
      <c r="B16" s="43">
        <v>50000000</v>
      </c>
    </row>
    <row r="18" spans="1:2">
      <c r="A18" t="s">
        <v>91</v>
      </c>
      <c r="B18" s="44">
        <v>240</v>
      </c>
    </row>
    <row r="20" spans="1:2">
      <c r="A20" t="s">
        <v>94</v>
      </c>
      <c r="B20" s="45">
        <v>13685760000000</v>
      </c>
    </row>
  </sheetData>
  <customSheetViews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neha naik</cp:lastModifiedBy>
  <dcterms:created xsi:type="dcterms:W3CDTF">2011-09-26T05:28:14Z</dcterms:created>
  <dcterms:modified xsi:type="dcterms:W3CDTF">2012-04-04T21:55:32Z</dcterms:modified>
</cp:coreProperties>
</file>