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activeTab="2"/>
  </bookViews>
  <sheets>
    <sheet name="Client Predictions &amp; Input" sheetId="5" r:id="rId1"/>
    <sheet name="Transaction Details" sheetId="8" r:id="rId2"/>
    <sheet name="Registry Resources Allocations" sheetId="15" r:id="rId3"/>
    <sheet name="Staff Resource Allocations" sheetId="16" r:id="rId4"/>
    <sheet name="Calculations" sheetId="10" r:id="rId5"/>
    <sheet name="Reference Data" sheetId="11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5"/>
  <c r="B10"/>
  <c r="C10" s="1"/>
  <c r="B3"/>
  <c r="B7" s="1"/>
  <c r="C7" s="1"/>
  <c r="B8" l="1"/>
  <c r="C8" s="1"/>
  <c r="B3" i="16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<sst xmlns="http://schemas.openxmlformats.org/spreadsheetml/2006/main" count="191" uniqueCount="148">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</sst>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6" fontId="0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7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7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7" fontId="0" fillId="0" borderId="0" xfId="50" applyNumberFormat="1" applyFont="1"/>
    <xf numFmtId="167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7" fontId="0" fillId="0" borderId="0" xfId="50" applyNumberFormat="1" applyFont="1" applyFill="1"/>
    <xf numFmtId="167" fontId="3" fillId="0" borderId="0" xfId="51" applyNumberFormat="1" applyFill="1"/>
    <xf numFmtId="166" fontId="0" fillId="0" borderId="0" xfId="50" applyNumberFormat="1" applyFont="1"/>
    <xf numFmtId="9" fontId="0" fillId="0" borderId="0" xfId="52" applyFont="1" applyFill="1"/>
    <xf numFmtId="165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6" fontId="0" fillId="0" borderId="1" xfId="50" applyNumberFormat="1" applyFont="1" applyBorder="1"/>
    <xf numFmtId="166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7" fontId="0" fillId="0" borderId="1" xfId="50" applyNumberFormat="1" applyFont="1" applyBorder="1"/>
    <xf numFmtId="166" fontId="3" fillId="0" borderId="1" xfId="51" applyNumberFormat="1" applyFill="1" applyBorder="1"/>
    <xf numFmtId="167" fontId="3" fillId="7" borderId="0" xfId="51" applyNumberFormat="1" applyFill="1"/>
    <xf numFmtId="0" fontId="2" fillId="0" borderId="0" xfId="0" applyFont="1"/>
    <xf numFmtId="167" fontId="0" fillId="6" borderId="0" xfId="1" applyNumberFormat="1" applyFont="1" applyFill="1"/>
    <xf numFmtId="167" fontId="0" fillId="0" borderId="0" xfId="50" applyNumberFormat="1" applyFont="1" applyFill="1" applyAlignment="1">
      <alignment horizontal="right"/>
    </xf>
    <xf numFmtId="167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B33" sqref="B33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649</v>
      </c>
      <c r="C3" s="14">
        <v>1298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0.25</v>
      </c>
    </row>
    <row r="29" spans="1:3">
      <c r="A29" s="13" t="s">
        <v>7</v>
      </c>
      <c r="B29" s="15">
        <v>6494</v>
      </c>
    </row>
    <row r="30" spans="1:3">
      <c r="A30" s="13" t="s">
        <v>8</v>
      </c>
      <c r="B30" s="15">
        <v>3460</v>
      </c>
      <c r="C30" s="20"/>
    </row>
    <row r="31" spans="1:3">
      <c r="A31" s="13" t="s">
        <v>5</v>
      </c>
      <c r="B31" s="17">
        <v>0.1</v>
      </c>
    </row>
    <row r="32" spans="1:3">
      <c r="A32" s="13" t="s">
        <v>6</v>
      </c>
      <c r="B32" s="17">
        <v>0.1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B5" sqref="B5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1947</v>
      </c>
      <c r="C3" s="6">
        <f>Calculations!E30</f>
        <v>5621</v>
      </c>
      <c r="D3" s="6">
        <f>Calculations!F30</f>
        <v>5863</v>
      </c>
      <c r="E3" s="6">
        <f>Calculations!G30</f>
        <v>6160</v>
      </c>
      <c r="F3" s="6">
        <f>Calculations!H30</f>
        <v>6418</v>
      </c>
      <c r="G3" s="6">
        <f>Calculations!I30</f>
        <v>6722</v>
      </c>
      <c r="H3" s="6">
        <f>Calculations!J30</f>
        <v>7021</v>
      </c>
      <c r="I3" s="6">
        <f>Calculations!K30</f>
        <v>7275</v>
      </c>
      <c r="J3" s="6">
        <f>Calculations!L30</f>
        <v>7526</v>
      </c>
      <c r="K3" s="6">
        <f>Calculations!M30</f>
        <v>7763</v>
      </c>
      <c r="L3" s="6">
        <f>Calculations!N30</f>
        <v>8004</v>
      </c>
      <c r="M3" s="6">
        <f>Calculations!O30</f>
        <v>8254</v>
      </c>
      <c r="N3" s="6">
        <f>Calculations!P30</f>
        <v>8446</v>
      </c>
      <c r="O3" s="6">
        <f>Calculations!Q30</f>
        <v>4737</v>
      </c>
      <c r="P3" s="6">
        <f>Calculations!R30</f>
        <v>5128</v>
      </c>
      <c r="Q3" s="6">
        <f>Calculations!S30</f>
        <v>5607</v>
      </c>
      <c r="R3" s="6">
        <f>Calculations!T30</f>
        <v>6023</v>
      </c>
      <c r="S3" s="6">
        <f>Calculations!U30</f>
        <v>6514</v>
      </c>
      <c r="T3" s="6">
        <f>Calculations!V30</f>
        <v>6996</v>
      </c>
      <c r="U3" s="6">
        <f>Calculations!W30</f>
        <v>7406</v>
      </c>
      <c r="V3" s="6">
        <f>Calculations!X30</f>
        <v>7811</v>
      </c>
      <c r="W3" s="6">
        <f>Calculations!Y30</f>
        <v>8194</v>
      </c>
      <c r="X3" s="6">
        <f>Calculations!Z30</f>
        <v>8583</v>
      </c>
      <c r="Y3" s="6">
        <f>Calculations!AA30</f>
        <v>8987</v>
      </c>
      <c r="Z3" s="6">
        <f>Calculations!AB30</f>
        <v>9296</v>
      </c>
      <c r="AA3" s="6">
        <f>Calculations!AC30</f>
        <v>8420</v>
      </c>
      <c r="AB3" s="6">
        <f>Calculations!AD30</f>
        <v>8575</v>
      </c>
      <c r="AC3" s="6">
        <f>Calculations!AE30</f>
        <v>8766</v>
      </c>
      <c r="AD3" s="6">
        <f>Calculations!AF30</f>
        <v>8931</v>
      </c>
      <c r="AE3" s="6">
        <f>Calculations!AG30</f>
        <v>9126</v>
      </c>
      <c r="AF3" s="6">
        <f>Calculations!AH30</f>
        <v>9318</v>
      </c>
      <c r="AG3" s="6">
        <f>Calculations!AI30</f>
        <v>9481</v>
      </c>
      <c r="AH3" s="6">
        <f>Calculations!AJ30</f>
        <v>9643</v>
      </c>
      <c r="AI3" s="6">
        <f>Calculations!AK30</f>
        <v>9795</v>
      </c>
      <c r="AJ3" s="6">
        <f>Calculations!AL30</f>
        <v>9949</v>
      </c>
      <c r="AK3" s="6">
        <f>Calculations!AM30</f>
        <v>10109</v>
      </c>
      <c r="AL3" s="6">
        <f>Calculations!AN30</f>
        <v>10232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7321</v>
      </c>
      <c r="C5" s="6">
        <f>Calculations!E36</f>
        <v>21135</v>
      </c>
      <c r="D5" s="6">
        <f>Calculations!F36</f>
        <v>22045</v>
      </c>
      <c r="E5" s="6">
        <f>Calculations!G36</f>
        <v>23162</v>
      </c>
      <c r="F5" s="6">
        <f>Calculations!H36</f>
        <v>24132</v>
      </c>
      <c r="G5" s="6">
        <f>Calculations!I36</f>
        <v>25275</v>
      </c>
      <c r="H5" s="6">
        <f>Calculations!J36</f>
        <v>26399</v>
      </c>
      <c r="I5" s="6">
        <f>Calculations!K36</f>
        <v>27354</v>
      </c>
      <c r="J5" s="6">
        <f>Calculations!L36</f>
        <v>28298</v>
      </c>
      <c r="K5" s="6">
        <f>Calculations!M36</f>
        <v>29189</v>
      </c>
      <c r="L5" s="6">
        <f>Calculations!N36</f>
        <v>30096</v>
      </c>
      <c r="M5" s="6">
        <f>Calculations!O36</f>
        <v>31036</v>
      </c>
      <c r="N5" s="6">
        <f>Calculations!P36</f>
        <v>31757</v>
      </c>
      <c r="O5" s="6">
        <f>Calculations!Q36</f>
        <v>17812</v>
      </c>
      <c r="P5" s="6">
        <f>Calculations!R36</f>
        <v>19282</v>
      </c>
      <c r="Q5" s="6">
        <f>Calculations!S36</f>
        <v>21083</v>
      </c>
      <c r="R5" s="6">
        <f>Calculations!T36</f>
        <v>22647</v>
      </c>
      <c r="S5" s="6">
        <f>Calculations!U36</f>
        <v>24493</v>
      </c>
      <c r="T5" s="6">
        <f>Calculations!V36</f>
        <v>26305</v>
      </c>
      <c r="U5" s="6">
        <f>Calculations!W36</f>
        <v>27847</v>
      </c>
      <c r="V5" s="6">
        <f>Calculations!X36</f>
        <v>29370</v>
      </c>
      <c r="W5" s="6">
        <f>Calculations!Y36</f>
        <v>30810</v>
      </c>
      <c r="X5" s="6">
        <f>Calculations!Z36</f>
        <v>32273</v>
      </c>
      <c r="Y5" s="6">
        <f>Calculations!AA36</f>
        <v>33792</v>
      </c>
      <c r="Z5" s="6">
        <f>Calculations!AB36</f>
        <v>34953</v>
      </c>
      <c r="AA5" s="6">
        <f>Calculations!AC36</f>
        <v>31660</v>
      </c>
      <c r="AB5" s="6">
        <f>Calculations!AD36</f>
        <v>32242</v>
      </c>
      <c r="AC5" s="6">
        <f>Calculations!AE36</f>
        <v>32961</v>
      </c>
      <c r="AD5" s="6">
        <f>Calculations!AF36</f>
        <v>33581</v>
      </c>
      <c r="AE5" s="6">
        <f>Calculations!AG36</f>
        <v>34314</v>
      </c>
      <c r="AF5" s="6">
        <f>Calculations!AH36</f>
        <v>35036</v>
      </c>
      <c r="AG5" s="6">
        <f>Calculations!AI36</f>
        <v>35649</v>
      </c>
      <c r="AH5" s="6">
        <f>Calculations!AJ36</f>
        <v>36258</v>
      </c>
      <c r="AI5" s="6">
        <f>Calculations!AK36</f>
        <v>36830</v>
      </c>
      <c r="AJ5" s="6">
        <f>Calculations!AL36</f>
        <v>37409</v>
      </c>
      <c r="AK5" s="6">
        <f>Calculations!AM36</f>
        <v>38010</v>
      </c>
      <c r="AL5" s="6">
        <f>Calculations!AN36</f>
        <v>38473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4440</v>
      </c>
      <c r="C6" s="6">
        <f>Calculations!E35</f>
        <v>12816</v>
      </c>
      <c r="D6" s="6">
        <f>Calculations!F35</f>
        <v>13368</v>
      </c>
      <c r="E6" s="6">
        <f>Calculations!G35</f>
        <v>14045</v>
      </c>
      <c r="F6" s="6">
        <f>Calculations!H35</f>
        <v>14634</v>
      </c>
      <c r="G6" s="6">
        <f>Calculations!I35</f>
        <v>15327</v>
      </c>
      <c r="H6" s="6">
        <f>Calculations!J35</f>
        <v>16008</v>
      </c>
      <c r="I6" s="6">
        <f>Calculations!K35</f>
        <v>16587</v>
      </c>
      <c r="J6" s="6">
        <f>Calculations!L35</f>
        <v>17160</v>
      </c>
      <c r="K6" s="6">
        <f>Calculations!M35</f>
        <v>17700</v>
      </c>
      <c r="L6" s="6">
        <f>Calculations!N35</f>
        <v>18250</v>
      </c>
      <c r="M6" s="6">
        <f>Calculations!O35</f>
        <v>18820</v>
      </c>
      <c r="N6" s="6">
        <f>Calculations!P35</f>
        <v>19257</v>
      </c>
      <c r="O6" s="6">
        <f>Calculations!Q35</f>
        <v>10801</v>
      </c>
      <c r="P6" s="6">
        <f>Calculations!R35</f>
        <v>11692</v>
      </c>
      <c r="Q6" s="6">
        <f>Calculations!S35</f>
        <v>12784</v>
      </c>
      <c r="R6" s="6">
        <f>Calculations!T35</f>
        <v>13733</v>
      </c>
      <c r="S6" s="6">
        <f>Calculations!U35</f>
        <v>14852</v>
      </c>
      <c r="T6" s="6">
        <f>Calculations!V35</f>
        <v>15951</v>
      </c>
      <c r="U6" s="6">
        <f>Calculations!W35</f>
        <v>16886</v>
      </c>
      <c r="V6" s="6">
        <f>Calculations!X35</f>
        <v>17810</v>
      </c>
      <c r="W6" s="6">
        <f>Calculations!Y35</f>
        <v>18683</v>
      </c>
      <c r="X6" s="6">
        <f>Calculations!Z35</f>
        <v>19570</v>
      </c>
      <c r="Y6" s="6">
        <f>Calculations!AA35</f>
        <v>20491</v>
      </c>
      <c r="Z6" s="6">
        <f>Calculations!AB35</f>
        <v>21195</v>
      </c>
      <c r="AA6" s="6">
        <f>Calculations!AC35</f>
        <v>19198</v>
      </c>
      <c r="AB6" s="6">
        <f>Calculations!AD35</f>
        <v>19551</v>
      </c>
      <c r="AC6" s="6">
        <f>Calculations!AE35</f>
        <v>19987</v>
      </c>
      <c r="AD6" s="6">
        <f>Calculations!AF35</f>
        <v>20363</v>
      </c>
      <c r="AE6" s="6">
        <f>Calculations!AG35</f>
        <v>20808</v>
      </c>
      <c r="AF6" s="6">
        <f>Calculations!AH35</f>
        <v>21246</v>
      </c>
      <c r="AG6" s="6">
        <f>Calculations!AI35</f>
        <v>21617</v>
      </c>
      <c r="AH6" s="6">
        <f>Calculations!AJ35</f>
        <v>21987</v>
      </c>
      <c r="AI6" s="6">
        <f>Calculations!AK35</f>
        <v>22333</v>
      </c>
      <c r="AJ6" s="6">
        <f>Calculations!AL35</f>
        <v>22684</v>
      </c>
      <c r="AK6" s="6">
        <f>Calculations!AM35</f>
        <v>23049</v>
      </c>
      <c r="AL6" s="6">
        <f>Calculations!AN35</f>
        <v>23329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1947</v>
      </c>
      <c r="C8" s="6">
        <f>SUM(Calculations!E4:E13)</f>
        <v>3674</v>
      </c>
      <c r="D8" s="6">
        <f>SUM(Calculations!F4:F13)</f>
        <v>242</v>
      </c>
      <c r="E8" s="6">
        <f>SUM(Calculations!G4:G13)</f>
        <v>297</v>
      </c>
      <c r="F8" s="6">
        <f>SUM(Calculations!H4:H13)</f>
        <v>258</v>
      </c>
      <c r="G8" s="6">
        <f>SUM(Calculations!I4:I13)</f>
        <v>304</v>
      </c>
      <c r="H8" s="6">
        <f>SUM(Calculations!J4:J13)</f>
        <v>299</v>
      </c>
      <c r="I8" s="6">
        <f>SUM(Calculations!K4:K13)</f>
        <v>254</v>
      </c>
      <c r="J8" s="6">
        <f>SUM(Calculations!L4:L13)</f>
        <v>251</v>
      </c>
      <c r="K8" s="6">
        <f>SUM(Calculations!M4:M13)</f>
        <v>237</v>
      </c>
      <c r="L8" s="6">
        <f>SUM(Calculations!N4:N13)</f>
        <v>241</v>
      </c>
      <c r="M8" s="6">
        <f>SUM(Calculations!O4:O13)</f>
        <v>250</v>
      </c>
      <c r="N8" s="6">
        <f>SUM(Calculations!P4:P13)</f>
        <v>192</v>
      </c>
      <c r="O8" s="6">
        <f>SUM(Calculations!Q4:Q13)</f>
        <v>507</v>
      </c>
      <c r="P8" s="6">
        <f>SUM(Calculations!R4:R13)</f>
        <v>573</v>
      </c>
      <c r="Q8" s="6">
        <f>SUM(Calculations!S4:S13)</f>
        <v>702</v>
      </c>
      <c r="R8" s="6">
        <f>SUM(Calculations!T4:T13)</f>
        <v>610</v>
      </c>
      <c r="S8" s="6">
        <f>SUM(Calculations!U4:U13)</f>
        <v>719</v>
      </c>
      <c r="T8" s="6">
        <f>SUM(Calculations!V4:V13)</f>
        <v>707</v>
      </c>
      <c r="U8" s="6">
        <f>SUM(Calculations!W4:W13)</f>
        <v>601</v>
      </c>
      <c r="V8" s="6">
        <f>SUM(Calculations!X4:X13)</f>
        <v>594</v>
      </c>
      <c r="W8" s="6">
        <f>SUM(Calculations!Y4:Y13)</f>
        <v>561</v>
      </c>
      <c r="X8" s="6">
        <f>SUM(Calculations!Z4:Z13)</f>
        <v>570</v>
      </c>
      <c r="Y8" s="6">
        <f>SUM(Calculations!AA4:AA13)</f>
        <v>592</v>
      </c>
      <c r="Z8" s="6">
        <f>SUM(Calculations!AB4:AB13)</f>
        <v>453</v>
      </c>
      <c r="AA8" s="6">
        <f>SUM(Calculations!AC4:AC13)</f>
        <v>559</v>
      </c>
      <c r="AB8" s="6">
        <f>SUM(Calculations!AD4:AD13)</f>
        <v>631</v>
      </c>
      <c r="AC8" s="6">
        <f>SUM(Calculations!AE4:AE13)</f>
        <v>774</v>
      </c>
      <c r="AD8" s="6">
        <f>SUM(Calculations!AF4:AF13)</f>
        <v>672</v>
      </c>
      <c r="AE8" s="6">
        <f>SUM(Calculations!AG4:AG13)</f>
        <v>792</v>
      </c>
      <c r="AF8" s="6">
        <f>SUM(Calculations!AH4:AH13)</f>
        <v>779</v>
      </c>
      <c r="AG8" s="6">
        <f>SUM(Calculations!AI4:AI13)</f>
        <v>662</v>
      </c>
      <c r="AH8" s="6">
        <f>SUM(Calculations!AJ4:AJ13)</f>
        <v>655</v>
      </c>
      <c r="AI8" s="6">
        <f>SUM(Calculations!AK4:AK13)</f>
        <v>618</v>
      </c>
      <c r="AJ8" s="6">
        <f>SUM(Calculations!AL4:AL13)</f>
        <v>628</v>
      </c>
      <c r="AK8" s="6">
        <f>SUM(Calculations!AM4:AM13)</f>
        <v>652</v>
      </c>
      <c r="AL8" s="6">
        <f>SUM(Calculations!AN4:AN13)</f>
        <v>499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1406</v>
      </c>
      <c r="P9" s="6">
        <f>SUM(Calculations!R15:R24)</f>
        <v>61</v>
      </c>
      <c r="Q9" s="6">
        <f>SUM(Calculations!S15:S24)</f>
        <v>75</v>
      </c>
      <c r="R9" s="6">
        <f>SUM(Calculations!T15:T24)</f>
        <v>65</v>
      </c>
      <c r="S9" s="6">
        <f>SUM(Calculations!U15:U24)</f>
        <v>76</v>
      </c>
      <c r="T9" s="6">
        <f>SUM(Calculations!V15:V24)</f>
        <v>75</v>
      </c>
      <c r="U9" s="6">
        <f>SUM(Calculations!W15:W24)</f>
        <v>64</v>
      </c>
      <c r="V9" s="6">
        <f>SUM(Calculations!X15:X24)</f>
        <v>63</v>
      </c>
      <c r="W9" s="6">
        <f>SUM(Calculations!Y15:Y24)</f>
        <v>60</v>
      </c>
      <c r="X9" s="6">
        <f>SUM(Calculations!Z15:Z24)</f>
        <v>61</v>
      </c>
      <c r="Y9" s="6">
        <f>SUM(Calculations!AA15:AA24)</f>
        <v>63</v>
      </c>
      <c r="Z9" s="6">
        <f>SUM(Calculations!AB15:AB24)</f>
        <v>48</v>
      </c>
      <c r="AA9" s="6">
        <f>SUM(Calculations!AC15:AC24)</f>
        <v>479</v>
      </c>
      <c r="AB9" s="6">
        <f>SUM(Calculations!AD15:AD24)</f>
        <v>159</v>
      </c>
      <c r="AC9" s="6">
        <f>SUM(Calculations!AE15:AE24)</f>
        <v>195</v>
      </c>
      <c r="AD9" s="6">
        <f>SUM(Calculations!AF15:AF24)</f>
        <v>169</v>
      </c>
      <c r="AE9" s="6">
        <f>SUM(Calculations!AG15:AG24)</f>
        <v>199</v>
      </c>
      <c r="AF9" s="6">
        <f>SUM(Calculations!AH15:AH24)</f>
        <v>196</v>
      </c>
      <c r="AG9" s="6">
        <f>SUM(Calculations!AI15:AI24)</f>
        <v>167</v>
      </c>
      <c r="AH9" s="6">
        <f>SUM(Calculations!AJ15:AJ24)</f>
        <v>165</v>
      </c>
      <c r="AI9" s="6">
        <f>SUM(Calculations!AK15:AK24)</f>
        <v>156</v>
      </c>
      <c r="AJ9" s="6">
        <f>SUM(Calculations!AL15:AL24)</f>
        <v>158</v>
      </c>
      <c r="AK9" s="6">
        <f>SUM(Calculations!AM15:AM24)</f>
        <v>164</v>
      </c>
      <c r="AL9" s="6">
        <f>SUM(Calculations!AN15:AN24)</f>
        <v>126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543213</v>
      </c>
      <c r="C10" s="6">
        <f>C12-SUM(C8:C9)</f>
        <v>389796</v>
      </c>
      <c r="D10" s="6">
        <f t="shared" ref="D10:Z10" si="0">D12-SUM(D8:D9)</f>
        <v>410168</v>
      </c>
      <c r="E10" s="6">
        <f t="shared" si="0"/>
        <v>430903</v>
      </c>
      <c r="F10" s="6">
        <f t="shared" si="0"/>
        <v>449002</v>
      </c>
      <c r="G10" s="6">
        <f t="shared" si="0"/>
        <v>470236</v>
      </c>
      <c r="H10" s="6">
        <f t="shared" si="0"/>
        <v>491171</v>
      </c>
      <c r="I10" s="6">
        <f t="shared" si="0"/>
        <v>508996</v>
      </c>
      <c r="J10" s="6">
        <f t="shared" si="0"/>
        <v>526569</v>
      </c>
      <c r="K10" s="6">
        <f t="shared" si="0"/>
        <v>543173</v>
      </c>
      <c r="L10" s="6">
        <f t="shared" si="0"/>
        <v>560039</v>
      </c>
      <c r="M10" s="6">
        <f t="shared" si="0"/>
        <v>577530</v>
      </c>
      <c r="N10" s="6">
        <f t="shared" si="0"/>
        <v>591028</v>
      </c>
      <c r="O10" s="6">
        <f t="shared" si="0"/>
        <v>329677</v>
      </c>
      <c r="P10" s="6">
        <f t="shared" si="0"/>
        <v>358326</v>
      </c>
      <c r="Q10" s="6">
        <f t="shared" si="0"/>
        <v>391713</v>
      </c>
      <c r="R10" s="6">
        <f t="shared" si="0"/>
        <v>420935</v>
      </c>
      <c r="S10" s="6">
        <f t="shared" si="0"/>
        <v>455185</v>
      </c>
      <c r="T10" s="6">
        <f t="shared" si="0"/>
        <v>488938</v>
      </c>
      <c r="U10" s="6">
        <f t="shared" si="0"/>
        <v>517755</v>
      </c>
      <c r="V10" s="6">
        <f t="shared" si="0"/>
        <v>546113</v>
      </c>
      <c r="W10" s="6">
        <f t="shared" si="0"/>
        <v>572959</v>
      </c>
      <c r="X10" s="6">
        <f t="shared" si="0"/>
        <v>600179</v>
      </c>
      <c r="Y10" s="6">
        <f t="shared" si="0"/>
        <v>628435</v>
      </c>
      <c r="Z10" s="6">
        <f t="shared" si="0"/>
        <v>650219</v>
      </c>
      <c r="AA10" s="6">
        <f t="shared" ref="AA10:AL10" si="1">AA12-SUM(AA8:AA9)</f>
        <v>588362</v>
      </c>
      <c r="AB10" s="6">
        <f t="shared" si="1"/>
        <v>599460</v>
      </c>
      <c r="AC10" s="6">
        <f t="shared" si="1"/>
        <v>612651</v>
      </c>
      <c r="AD10" s="6">
        <f t="shared" si="1"/>
        <v>624329</v>
      </c>
      <c r="AE10" s="6">
        <f t="shared" si="1"/>
        <v>637829</v>
      </c>
      <c r="AF10" s="6">
        <f t="shared" si="1"/>
        <v>651285</v>
      </c>
      <c r="AG10" s="6">
        <f t="shared" si="1"/>
        <v>662841</v>
      </c>
      <c r="AH10" s="6">
        <f t="shared" si="1"/>
        <v>674190</v>
      </c>
      <c r="AI10" s="6">
        <f t="shared" si="1"/>
        <v>684876</v>
      </c>
      <c r="AJ10" s="6">
        <f t="shared" si="1"/>
        <v>695644</v>
      </c>
      <c r="AK10" s="6">
        <f t="shared" si="1"/>
        <v>706814</v>
      </c>
      <c r="AL10" s="6">
        <f t="shared" si="1"/>
        <v>715615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545160</v>
      </c>
      <c r="C12" s="6">
        <f>Calculations!E38</f>
        <v>393470</v>
      </c>
      <c r="D12" s="6">
        <f>Calculations!F38</f>
        <v>410410</v>
      </c>
      <c r="E12" s="6">
        <f>Calculations!G38</f>
        <v>431200</v>
      </c>
      <c r="F12" s="6">
        <f>Calculations!H38</f>
        <v>449260</v>
      </c>
      <c r="G12" s="6">
        <f>Calculations!I38</f>
        <v>470540</v>
      </c>
      <c r="H12" s="6">
        <f>Calculations!J38</f>
        <v>491470</v>
      </c>
      <c r="I12" s="6">
        <f>Calculations!K38</f>
        <v>509250</v>
      </c>
      <c r="J12" s="6">
        <f>Calculations!L38</f>
        <v>526820</v>
      </c>
      <c r="K12" s="6">
        <f>Calculations!M38</f>
        <v>543410</v>
      </c>
      <c r="L12" s="6">
        <f>Calculations!N38</f>
        <v>560280</v>
      </c>
      <c r="M12" s="6">
        <f>Calculations!O38</f>
        <v>577780</v>
      </c>
      <c r="N12" s="6">
        <f>Calculations!P38</f>
        <v>591220</v>
      </c>
      <c r="O12" s="6">
        <f>Calculations!Q38</f>
        <v>331590</v>
      </c>
      <c r="P12" s="6">
        <f>Calculations!R38</f>
        <v>358960</v>
      </c>
      <c r="Q12" s="6">
        <f>Calculations!S38</f>
        <v>392490</v>
      </c>
      <c r="R12" s="6">
        <f>Calculations!T38</f>
        <v>421610</v>
      </c>
      <c r="S12" s="6">
        <f>Calculations!U38</f>
        <v>455980</v>
      </c>
      <c r="T12" s="6">
        <f>Calculations!V38</f>
        <v>489720</v>
      </c>
      <c r="U12" s="6">
        <f>Calculations!W38</f>
        <v>518420</v>
      </c>
      <c r="V12" s="6">
        <f>Calculations!X38</f>
        <v>546770</v>
      </c>
      <c r="W12" s="6">
        <f>Calculations!Y38</f>
        <v>573580</v>
      </c>
      <c r="X12" s="6">
        <f>Calculations!Z38</f>
        <v>600810</v>
      </c>
      <c r="Y12" s="6">
        <f>Calculations!AA38</f>
        <v>629090</v>
      </c>
      <c r="Z12" s="6">
        <f>Calculations!AB38</f>
        <v>650720</v>
      </c>
      <c r="AA12" s="6">
        <f>Calculations!AC38</f>
        <v>589400</v>
      </c>
      <c r="AB12" s="6">
        <f>Calculations!AD38</f>
        <v>600250</v>
      </c>
      <c r="AC12" s="6">
        <f>Calculations!AE38</f>
        <v>613620</v>
      </c>
      <c r="AD12" s="6">
        <f>Calculations!AF38</f>
        <v>625170</v>
      </c>
      <c r="AE12" s="6">
        <f>Calculations!AG38</f>
        <v>638820</v>
      </c>
      <c r="AF12" s="6">
        <f>Calculations!AH38</f>
        <v>652260</v>
      </c>
      <c r="AG12" s="6">
        <f>Calculations!AI38</f>
        <v>663670</v>
      </c>
      <c r="AH12" s="6">
        <f>Calculations!AJ38</f>
        <v>675010</v>
      </c>
      <c r="AI12" s="6">
        <f>Calculations!AK38</f>
        <v>685650</v>
      </c>
      <c r="AJ12" s="6">
        <f>Calculations!AL38</f>
        <v>696430</v>
      </c>
      <c r="AK12" s="6">
        <f>Calculations!AM38</f>
        <v>707630</v>
      </c>
      <c r="AL12" s="6">
        <f>Calculations!AN38</f>
        <v>716240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4.0887000000000002</v>
      </c>
      <c r="C13" s="5">
        <f>Calculations!E41</f>
        <v>3.9347000000000003</v>
      </c>
      <c r="D13" s="5">
        <f>Calculations!F41</f>
        <v>4.1040999999999999</v>
      </c>
      <c r="E13" s="5">
        <f>Calculations!G41</f>
        <v>4.3120000000000003</v>
      </c>
      <c r="F13" s="5">
        <f>Calculations!H41</f>
        <v>4.4925999999999995</v>
      </c>
      <c r="G13" s="5">
        <f>Calculations!I41</f>
        <v>4.7054</v>
      </c>
      <c r="H13" s="5">
        <f>Calculations!J41</f>
        <v>4.9146999999999998</v>
      </c>
      <c r="I13" s="5">
        <f>Calculations!K41</f>
        <v>5.0925000000000002</v>
      </c>
      <c r="J13" s="5">
        <f>Calculations!L41</f>
        <v>5.2682000000000002</v>
      </c>
      <c r="K13" s="5">
        <f>Calculations!M41</f>
        <v>5.4340999999999999</v>
      </c>
      <c r="L13" s="5">
        <f>Calculations!N41</f>
        <v>5.6027999999999993</v>
      </c>
      <c r="M13" s="5">
        <f>Calculations!O41</f>
        <v>5.7778</v>
      </c>
      <c r="N13" s="5">
        <f>Calculations!P41</f>
        <v>5.9121999999999995</v>
      </c>
      <c r="O13" s="5">
        <f>Calculations!Q41</f>
        <v>3.3159000000000001</v>
      </c>
      <c r="P13" s="5">
        <f>Calculations!R41</f>
        <v>3.5895999999999995</v>
      </c>
      <c r="Q13" s="5">
        <f>Calculations!S41</f>
        <v>3.9249000000000001</v>
      </c>
      <c r="R13" s="5">
        <f>Calculations!T41</f>
        <v>4.2161</v>
      </c>
      <c r="S13" s="5">
        <f>Calculations!U41</f>
        <v>4.5598000000000001</v>
      </c>
      <c r="T13" s="5">
        <f>Calculations!V41</f>
        <v>4.8972000000000007</v>
      </c>
      <c r="U13" s="5">
        <f>Calculations!W41</f>
        <v>5.1841999999999997</v>
      </c>
      <c r="V13" s="5">
        <f>Calculations!X41</f>
        <v>5.4676999999999998</v>
      </c>
      <c r="W13" s="5">
        <f>Calculations!Y41</f>
        <v>5.7357999999999993</v>
      </c>
      <c r="X13" s="5">
        <f>Calculations!Z41</f>
        <v>6.0080999999999998</v>
      </c>
      <c r="Y13" s="5">
        <f>Calculations!AA41</f>
        <v>6.2909000000000006</v>
      </c>
      <c r="Z13" s="5">
        <f>Calculations!AB41</f>
        <v>6.5071999999999992</v>
      </c>
      <c r="AA13" s="5">
        <f>Calculations!AC41</f>
        <v>5.8940000000000001</v>
      </c>
      <c r="AB13" s="5">
        <f>Calculations!AD41</f>
        <v>6.0025000000000004</v>
      </c>
      <c r="AC13" s="5">
        <f>Calculations!AE41</f>
        <v>6.1361999999999997</v>
      </c>
      <c r="AD13" s="5">
        <f>Calculations!AF41</f>
        <v>6.2516999999999996</v>
      </c>
      <c r="AE13" s="5">
        <f>Calculations!AG41</f>
        <v>6.3882000000000003</v>
      </c>
      <c r="AF13" s="5">
        <f>Calculations!AH41</f>
        <v>6.5225999999999997</v>
      </c>
      <c r="AG13" s="5">
        <f>Calculations!AI41</f>
        <v>6.6367000000000003</v>
      </c>
      <c r="AH13" s="5">
        <f>Calculations!AJ41</f>
        <v>6.7500999999999998</v>
      </c>
      <c r="AI13" s="5">
        <f>Calculations!AK41</f>
        <v>6.8565000000000005</v>
      </c>
      <c r="AJ13" s="5">
        <f>Calculations!AL41</f>
        <v>6.9642999999999997</v>
      </c>
      <c r="AK13" s="5">
        <f>Calculations!AM41</f>
        <v>7.0762999999999998</v>
      </c>
      <c r="AL13" s="5">
        <f>Calculations!AN41</f>
        <v>7.1624000000000008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0.10516203703703704</v>
      </c>
      <c r="C14" s="5">
        <f>Calculations!E42</f>
        <v>0.1518016975308642</v>
      </c>
      <c r="D14" s="5">
        <f>Calculations!F42</f>
        <v>0.15833719135802468</v>
      </c>
      <c r="E14" s="5">
        <f>Calculations!G42</f>
        <v>0.16635802469135802</v>
      </c>
      <c r="F14" s="5">
        <f>Calculations!H42</f>
        <v>0.17332561728395063</v>
      </c>
      <c r="G14" s="5">
        <f>Calculations!I42</f>
        <v>0.1815354938271605</v>
      </c>
      <c r="H14" s="5">
        <f>Calculations!J42</f>
        <v>0.18961033950617284</v>
      </c>
      <c r="I14" s="5">
        <f>Calculations!K42</f>
        <v>0.19646990740740741</v>
      </c>
      <c r="J14" s="5">
        <f>Calculations!L42</f>
        <v>0.20324845679012346</v>
      </c>
      <c r="K14" s="5">
        <f>Calculations!M42</f>
        <v>0.20964891975308642</v>
      </c>
      <c r="L14" s="5">
        <f>Calculations!N42</f>
        <v>0.21615740740740741</v>
      </c>
      <c r="M14" s="5">
        <f>Calculations!O42</f>
        <v>0.22290895061728394</v>
      </c>
      <c r="N14" s="5">
        <f>Calculations!P42</f>
        <v>0.22809413580246912</v>
      </c>
      <c r="O14" s="5">
        <f>Calculations!Q42</f>
        <v>0.12792824074074075</v>
      </c>
      <c r="P14" s="5">
        <f>Calculations!R42</f>
        <v>0.13848765432098764</v>
      </c>
      <c r="Q14" s="5">
        <f>Calculations!S42</f>
        <v>0.15142361111111111</v>
      </c>
      <c r="R14" s="5">
        <f>Calculations!T42</f>
        <v>0.16265817901234567</v>
      </c>
      <c r="S14" s="5">
        <f>Calculations!U42</f>
        <v>0.17591820987654322</v>
      </c>
      <c r="T14" s="5">
        <f>Calculations!V42</f>
        <v>0.18893518518518518</v>
      </c>
      <c r="U14" s="5">
        <f>Calculations!W42</f>
        <v>0.20000771604938272</v>
      </c>
      <c r="V14" s="5">
        <f>Calculations!X42</f>
        <v>0.21094521604938271</v>
      </c>
      <c r="W14" s="5">
        <f>Calculations!Y42</f>
        <v>0.22128858024691359</v>
      </c>
      <c r="X14" s="5">
        <f>Calculations!Z42</f>
        <v>0.23179398148148148</v>
      </c>
      <c r="Y14" s="5">
        <f>Calculations!AA42</f>
        <v>0.24270447530864198</v>
      </c>
      <c r="Z14" s="5">
        <f>Calculations!AB42</f>
        <v>0.25104938271604937</v>
      </c>
      <c r="AA14" s="5">
        <f>Calculations!AC42</f>
        <v>0.22739197530864197</v>
      </c>
      <c r="AB14" s="5">
        <f>Calculations!AD42</f>
        <v>0.23157793209876543</v>
      </c>
      <c r="AC14" s="5">
        <f>Calculations!AE42</f>
        <v>0.23673611111111112</v>
      </c>
      <c r="AD14" s="5">
        <f>Calculations!AF42</f>
        <v>0.24119212962962963</v>
      </c>
      <c r="AE14" s="5">
        <f>Calculations!AG42</f>
        <v>0.24645833333333333</v>
      </c>
      <c r="AF14" s="5">
        <f>Calculations!AH42</f>
        <v>0.25164351851851852</v>
      </c>
      <c r="AG14" s="5">
        <f>Calculations!AI42</f>
        <v>0.25604552469135805</v>
      </c>
      <c r="AH14" s="5">
        <f>Calculations!AJ42</f>
        <v>0.26042052469135801</v>
      </c>
      <c r="AI14" s="5">
        <f>Calculations!AK42</f>
        <v>0.26452546296296298</v>
      </c>
      <c r="AJ14" s="5">
        <f>Calculations!AL42</f>
        <v>0.26868441358024692</v>
      </c>
      <c r="AK14" s="5">
        <f>Calculations!AM42</f>
        <v>0.2730054012345679</v>
      </c>
      <c r="AL14" s="5">
        <f>Calculations!AN42</f>
        <v>0.27632716049382716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77880</v>
      </c>
      <c r="C16" s="6">
        <f>Calculations!E44</f>
        <v>168630</v>
      </c>
      <c r="D16" s="6">
        <f>Calculations!F44</f>
        <v>175890</v>
      </c>
      <c r="E16" s="6">
        <f>Calculations!G44</f>
        <v>184800</v>
      </c>
      <c r="F16" s="6">
        <f>Calculations!H44</f>
        <v>192540</v>
      </c>
      <c r="G16" s="6">
        <f>Calculations!I44</f>
        <v>201660</v>
      </c>
      <c r="H16" s="6">
        <f>Calculations!J44</f>
        <v>210630</v>
      </c>
      <c r="I16" s="6">
        <f>Calculations!K44</f>
        <v>218250</v>
      </c>
      <c r="J16" s="6">
        <f>Calculations!L44</f>
        <v>225780</v>
      </c>
      <c r="K16" s="6">
        <f>Calculations!M44</f>
        <v>232890</v>
      </c>
      <c r="L16" s="6">
        <f>Calculations!N44</f>
        <v>240120</v>
      </c>
      <c r="M16" s="6">
        <f>Calculations!O44</f>
        <v>247620</v>
      </c>
      <c r="N16" s="6">
        <f>Calculations!P44</f>
        <v>253380</v>
      </c>
      <c r="O16" s="6">
        <f>Calculations!Q44</f>
        <v>142110</v>
      </c>
      <c r="P16" s="6">
        <f>Calculations!R44</f>
        <v>153840</v>
      </c>
      <c r="Q16" s="6">
        <f>Calculations!S44</f>
        <v>168210</v>
      </c>
      <c r="R16" s="6">
        <f>Calculations!T44</f>
        <v>180690</v>
      </c>
      <c r="S16" s="6">
        <f>Calculations!U44</f>
        <v>195420</v>
      </c>
      <c r="T16" s="6">
        <f>Calculations!V44</f>
        <v>209880</v>
      </c>
      <c r="U16" s="6">
        <f>Calculations!W44</f>
        <v>222180</v>
      </c>
      <c r="V16" s="6">
        <f>Calculations!X44</f>
        <v>234330</v>
      </c>
      <c r="W16" s="6">
        <f>Calculations!Y44</f>
        <v>245820</v>
      </c>
      <c r="X16" s="6">
        <f>Calculations!Z44</f>
        <v>257490</v>
      </c>
      <c r="Y16" s="6">
        <f>Calculations!AA44</f>
        <v>269610</v>
      </c>
      <c r="Z16" s="6">
        <f>Calculations!AB44</f>
        <v>278880</v>
      </c>
      <c r="AA16" s="6">
        <f>Calculations!AC44</f>
        <v>252600</v>
      </c>
      <c r="AB16" s="6">
        <f>Calculations!AD44</f>
        <v>257250</v>
      </c>
      <c r="AC16" s="6">
        <f>Calculations!AE44</f>
        <v>262980</v>
      </c>
      <c r="AD16" s="6">
        <f>Calculations!AF44</f>
        <v>267930</v>
      </c>
      <c r="AE16" s="6">
        <f>Calculations!AG44</f>
        <v>273780</v>
      </c>
      <c r="AF16" s="6">
        <f>Calculations!AH44</f>
        <v>279540</v>
      </c>
      <c r="AG16" s="6">
        <f>Calculations!AI44</f>
        <v>284430</v>
      </c>
      <c r="AH16" s="6">
        <f>Calculations!AJ44</f>
        <v>289290</v>
      </c>
      <c r="AI16" s="6">
        <f>Calculations!AK44</f>
        <v>293850</v>
      </c>
      <c r="AJ16" s="6">
        <f>Calculations!AL44</f>
        <v>298470</v>
      </c>
      <c r="AK16" s="6">
        <f>Calculations!AM44</f>
        <v>303270</v>
      </c>
      <c r="AL16" s="6">
        <f>Calculations!AN44</f>
        <v>306960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0.58410000000000006</v>
      </c>
      <c r="C17" s="5">
        <f>Calculations!E47</f>
        <v>1.6862999999999999</v>
      </c>
      <c r="D17" s="5">
        <f>Calculations!F47</f>
        <v>1.7588999999999999</v>
      </c>
      <c r="E17" s="5">
        <f>Calculations!G47</f>
        <v>1.8479999999999999</v>
      </c>
      <c r="F17" s="5">
        <f>Calculations!H47</f>
        <v>1.9254</v>
      </c>
      <c r="G17" s="5">
        <f>Calculations!I47</f>
        <v>2.0165999999999999</v>
      </c>
      <c r="H17" s="5">
        <f>Calculations!J47</f>
        <v>2.1063000000000001</v>
      </c>
      <c r="I17" s="5">
        <f>Calculations!K47</f>
        <v>2.1825000000000001</v>
      </c>
      <c r="J17" s="5">
        <f>Calculations!L47</f>
        <v>2.2578</v>
      </c>
      <c r="K17" s="5">
        <f>Calculations!M47</f>
        <v>2.3289000000000004</v>
      </c>
      <c r="L17" s="5">
        <f>Calculations!N47</f>
        <v>2.4012000000000002</v>
      </c>
      <c r="M17" s="5">
        <f>Calculations!O47</f>
        <v>2.4762</v>
      </c>
      <c r="N17" s="5">
        <f>Calculations!P47</f>
        <v>2.5337999999999998</v>
      </c>
      <c r="O17" s="5">
        <f>Calculations!Q47</f>
        <v>1.4211</v>
      </c>
      <c r="P17" s="5">
        <f>Calculations!R47</f>
        <v>1.5384</v>
      </c>
      <c r="Q17" s="5">
        <f>Calculations!S47</f>
        <v>1.6821000000000002</v>
      </c>
      <c r="R17" s="5">
        <f>Calculations!T47</f>
        <v>1.8069000000000002</v>
      </c>
      <c r="S17" s="5">
        <f>Calculations!U47</f>
        <v>1.9541999999999999</v>
      </c>
      <c r="T17" s="5">
        <f>Calculations!V47</f>
        <v>2.0987999999999998</v>
      </c>
      <c r="U17" s="5">
        <f>Calculations!W47</f>
        <v>2.2218</v>
      </c>
      <c r="V17" s="5">
        <f>Calculations!X47</f>
        <v>2.3433000000000002</v>
      </c>
      <c r="W17" s="5">
        <f>Calculations!Y47</f>
        <v>2.4582000000000002</v>
      </c>
      <c r="X17" s="5">
        <f>Calculations!Z47</f>
        <v>2.5749</v>
      </c>
      <c r="Y17" s="5">
        <f>Calculations!AA47</f>
        <v>2.6960999999999999</v>
      </c>
      <c r="Z17" s="5">
        <f>Calculations!AB47</f>
        <v>2.7888000000000002</v>
      </c>
      <c r="AA17" s="5">
        <f>Calculations!AC47</f>
        <v>2.5260000000000002</v>
      </c>
      <c r="AB17" s="5">
        <f>Calculations!AD47</f>
        <v>2.5724999999999998</v>
      </c>
      <c r="AC17" s="5">
        <f>Calculations!AE47</f>
        <v>2.6298000000000004</v>
      </c>
      <c r="AD17" s="5">
        <f>Calculations!AF47</f>
        <v>2.6793</v>
      </c>
      <c r="AE17" s="5">
        <f>Calculations!AG47</f>
        <v>2.7378</v>
      </c>
      <c r="AF17" s="5">
        <f>Calculations!AH47</f>
        <v>2.7953999999999994</v>
      </c>
      <c r="AG17" s="5">
        <f>Calculations!AI47</f>
        <v>2.8443000000000001</v>
      </c>
      <c r="AH17" s="5">
        <f>Calculations!AJ47</f>
        <v>2.8928999999999996</v>
      </c>
      <c r="AI17" s="5">
        <f>Calculations!AK47</f>
        <v>2.9385000000000003</v>
      </c>
      <c r="AJ17" s="5">
        <f>Calculations!AL47</f>
        <v>2.9847000000000001</v>
      </c>
      <c r="AK17" s="5">
        <f>Calculations!AM47</f>
        <v>3.0327000000000002</v>
      </c>
      <c r="AL17" s="5">
        <f>Calculations!AN47</f>
        <v>3.0695999999999999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1.5023148148148148E-2</v>
      </c>
      <c r="C18" s="5">
        <f>Calculations!E48</f>
        <v>6.5057870370370377E-2</v>
      </c>
      <c r="D18" s="5">
        <f>Calculations!F48</f>
        <v>6.7858796296296292E-2</v>
      </c>
      <c r="E18" s="5">
        <f>Calculations!G48</f>
        <v>7.1296296296296302E-2</v>
      </c>
      <c r="F18" s="5">
        <f>Calculations!H48</f>
        <v>7.4282407407407408E-2</v>
      </c>
      <c r="G18" s="5">
        <f>Calculations!I48</f>
        <v>7.7800925925925926E-2</v>
      </c>
      <c r="H18" s="5">
        <f>Calculations!J48</f>
        <v>8.1261574074074069E-2</v>
      </c>
      <c r="I18" s="5">
        <f>Calculations!K48</f>
        <v>8.4201388888888895E-2</v>
      </c>
      <c r="J18" s="5">
        <f>Calculations!L48</f>
        <v>8.7106481481481479E-2</v>
      </c>
      <c r="K18" s="5">
        <f>Calculations!M48</f>
        <v>8.9849537037037033E-2</v>
      </c>
      <c r="L18" s="5">
        <f>Calculations!N48</f>
        <v>9.2638888888888896E-2</v>
      </c>
      <c r="M18" s="5">
        <f>Calculations!O48</f>
        <v>9.5532407407407413E-2</v>
      </c>
      <c r="N18" s="5">
        <f>Calculations!P48</f>
        <v>9.7754629629629636E-2</v>
      </c>
      <c r="O18" s="5">
        <f>Calculations!Q48</f>
        <v>5.482638888888889E-2</v>
      </c>
      <c r="P18" s="5">
        <f>Calculations!R48</f>
        <v>5.935185185185185E-2</v>
      </c>
      <c r="Q18" s="5">
        <f>Calculations!S48</f>
        <v>6.4895833333333333E-2</v>
      </c>
      <c r="R18" s="5">
        <f>Calculations!T48</f>
        <v>6.9710648148148147E-2</v>
      </c>
      <c r="S18" s="5">
        <f>Calculations!U48</f>
        <v>7.5393518518518512E-2</v>
      </c>
      <c r="T18" s="5">
        <f>Calculations!V48</f>
        <v>8.0972222222222223E-2</v>
      </c>
      <c r="U18" s="5">
        <f>Calculations!W48</f>
        <v>8.5717592592592595E-2</v>
      </c>
      <c r="V18" s="5">
        <f>Calculations!X48</f>
        <v>9.0405092592592592E-2</v>
      </c>
      <c r="W18" s="5">
        <f>Calculations!Y48</f>
        <v>9.4837962962962957E-2</v>
      </c>
      <c r="X18" s="5">
        <f>Calculations!Z48</f>
        <v>9.9340277777777777E-2</v>
      </c>
      <c r="Y18" s="5">
        <f>Calculations!AA48</f>
        <v>0.10401620370370371</v>
      </c>
      <c r="Z18" s="5">
        <f>Calculations!AB48</f>
        <v>0.10759259259259259</v>
      </c>
      <c r="AA18" s="5">
        <f>Calculations!AC48</f>
        <v>9.7453703703703709E-2</v>
      </c>
      <c r="AB18" s="5">
        <f>Calculations!AD48</f>
        <v>9.9247685185185189E-2</v>
      </c>
      <c r="AC18" s="5">
        <f>Calculations!AE48</f>
        <v>0.10145833333333333</v>
      </c>
      <c r="AD18" s="5">
        <f>Calculations!AF48</f>
        <v>0.10336805555555556</v>
      </c>
      <c r="AE18" s="5">
        <f>Calculations!AG48</f>
        <v>0.105625</v>
      </c>
      <c r="AF18" s="5">
        <f>Calculations!AH48</f>
        <v>0.10784722222222222</v>
      </c>
      <c r="AG18" s="5">
        <f>Calculations!AI48</f>
        <v>0.1097337962962963</v>
      </c>
      <c r="AH18" s="5">
        <f>Calculations!AJ48</f>
        <v>0.1116087962962963</v>
      </c>
      <c r="AI18" s="5">
        <f>Calculations!AK48</f>
        <v>0.11336805555555556</v>
      </c>
      <c r="AJ18" s="5">
        <f>Calculations!AL48</f>
        <v>0.11515046296296297</v>
      </c>
      <c r="AK18" s="5">
        <f>Calculations!AM48</f>
        <v>0.11700231481481481</v>
      </c>
      <c r="AL18" s="5">
        <f>Calculations!AN48</f>
        <v>0.11842592592592592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56234552</v>
      </c>
      <c r="C20" s="6">
        <f>Calculations!E50</f>
        <v>121762102</v>
      </c>
      <c r="D20" s="6">
        <f>Calculations!F50</f>
        <v>127004306</v>
      </c>
      <c r="E20" s="6">
        <f>Calculations!G50</f>
        <v>133437920</v>
      </c>
      <c r="F20" s="6">
        <f>Calculations!H50</f>
        <v>139026716</v>
      </c>
      <c r="G20" s="6">
        <f>Calculations!I50</f>
        <v>145611964</v>
      </c>
      <c r="H20" s="6">
        <f>Calculations!J50</f>
        <v>152088902</v>
      </c>
      <c r="I20" s="6">
        <f>Calculations!K50</f>
        <v>157591050</v>
      </c>
      <c r="J20" s="6">
        <f>Calculations!L50</f>
        <v>163028212</v>
      </c>
      <c r="K20" s="6">
        <f>Calculations!M50</f>
        <v>168162106</v>
      </c>
      <c r="L20" s="6">
        <f>Calculations!N50</f>
        <v>173382648</v>
      </c>
      <c r="M20" s="6">
        <f>Calculations!O50</f>
        <v>178798148</v>
      </c>
      <c r="N20" s="6">
        <f>Calculations!P50</f>
        <v>182957252</v>
      </c>
      <c r="O20" s="6">
        <f>Calculations!Q50</f>
        <v>102612894</v>
      </c>
      <c r="P20" s="6">
        <f>Calculations!R50</f>
        <v>111082736</v>
      </c>
      <c r="Q20" s="6">
        <f>Calculations!S50</f>
        <v>121458834</v>
      </c>
      <c r="R20" s="6">
        <f>Calculations!T50</f>
        <v>130470226</v>
      </c>
      <c r="S20" s="6">
        <f>Calculations!U50</f>
        <v>141106268</v>
      </c>
      <c r="T20" s="6">
        <f>Calculations!V50</f>
        <v>151547352</v>
      </c>
      <c r="U20" s="6">
        <f>Calculations!W50</f>
        <v>160428772</v>
      </c>
      <c r="V20" s="6">
        <f>Calculations!X50</f>
        <v>169201882</v>
      </c>
      <c r="W20" s="6">
        <f>Calculations!Y50</f>
        <v>177498428</v>
      </c>
      <c r="X20" s="6">
        <f>Calculations!Z50</f>
        <v>185924946</v>
      </c>
      <c r="Y20" s="6">
        <f>Calculations!AA50</f>
        <v>194676394</v>
      </c>
      <c r="Z20" s="6">
        <f>Calculations!AB50</f>
        <v>201369952</v>
      </c>
      <c r="AA20" s="6">
        <f>Calculations!AC50</f>
        <v>182394040</v>
      </c>
      <c r="AB20" s="6">
        <f>Calculations!AD50</f>
        <v>185751650</v>
      </c>
      <c r="AC20" s="6">
        <f>Calculations!AE50</f>
        <v>189889092</v>
      </c>
      <c r="AD20" s="6">
        <f>Calculations!AF50</f>
        <v>193463322</v>
      </c>
      <c r="AE20" s="6">
        <f>Calculations!AG50</f>
        <v>197687412</v>
      </c>
      <c r="AF20" s="6">
        <f>Calculations!AH50</f>
        <v>201846516</v>
      </c>
      <c r="AG20" s="6">
        <f>Calculations!AI50</f>
        <v>205377422</v>
      </c>
      <c r="AH20" s="6">
        <f>Calculations!AJ50</f>
        <v>208886666</v>
      </c>
      <c r="AI20" s="6">
        <f>Calculations!AK50</f>
        <v>212179290</v>
      </c>
      <c r="AJ20" s="6">
        <f>Calculations!AL50</f>
        <v>215515238</v>
      </c>
      <c r="AK20" s="6">
        <f>Calculations!AM50</f>
        <v>218981158</v>
      </c>
      <c r="AL20" s="6">
        <f>Calculations!AN50</f>
        <v>221645584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22.493820800000002</v>
      </c>
      <c r="C21" s="5">
        <f>Calculations!E53</f>
        <v>64.939787733333333</v>
      </c>
      <c r="D21" s="5">
        <f>Calculations!F53</f>
        <v>67.73562986666667</v>
      </c>
      <c r="E21" s="5">
        <f>Calculations!G53</f>
        <v>71.166890666666674</v>
      </c>
      <c r="F21" s="5">
        <f>Calculations!H53</f>
        <v>74.147581866666656</v>
      </c>
      <c r="G21" s="5">
        <f>Calculations!I53</f>
        <v>77.659714133333338</v>
      </c>
      <c r="H21" s="5">
        <f>Calculations!J53</f>
        <v>81.114081066666671</v>
      </c>
      <c r="I21" s="5">
        <f>Calculations!K53</f>
        <v>84.048559999999995</v>
      </c>
      <c r="J21" s="5">
        <f>Calculations!L53</f>
        <v>86.94837973333334</v>
      </c>
      <c r="K21" s="5">
        <f>Calculations!M53</f>
        <v>89.686456533333342</v>
      </c>
      <c r="L21" s="5">
        <f>Calculations!N53</f>
        <v>92.470745600000001</v>
      </c>
      <c r="M21" s="5">
        <f>Calculations!O53</f>
        <v>95.359012266666667</v>
      </c>
      <c r="N21" s="5">
        <f>Calculations!P53</f>
        <v>97.577201066666674</v>
      </c>
      <c r="O21" s="5">
        <f>Calculations!Q53</f>
        <v>54.726876800000007</v>
      </c>
      <c r="P21" s="5">
        <f>Calculations!R53</f>
        <v>59.244125866666678</v>
      </c>
      <c r="Q21" s="5">
        <f>Calculations!S53</f>
        <v>64.778044800000004</v>
      </c>
      <c r="R21" s="5">
        <f>Calculations!T53</f>
        <v>69.584120533333333</v>
      </c>
      <c r="S21" s="5">
        <f>Calculations!U53</f>
        <v>75.256676266666673</v>
      </c>
      <c r="T21" s="5">
        <f>Calculations!V53</f>
        <v>80.825254400000006</v>
      </c>
      <c r="U21" s="5">
        <f>Calculations!W53</f>
        <v>85.562011733333335</v>
      </c>
      <c r="V21" s="5">
        <f>Calculations!X53</f>
        <v>90.241003733333329</v>
      </c>
      <c r="W21" s="5">
        <f>Calculations!Y53</f>
        <v>94.665828266666679</v>
      </c>
      <c r="X21" s="5">
        <f>Calculations!Z53</f>
        <v>99.159971200000001</v>
      </c>
      <c r="Y21" s="5">
        <f>Calculations!AA53</f>
        <v>103.82741013333333</v>
      </c>
      <c r="Z21" s="5">
        <f>Calculations!AB53</f>
        <v>107.39730773333334</v>
      </c>
      <c r="AA21" s="5">
        <f>Calculations!AC53</f>
        <v>97.276821333333345</v>
      </c>
      <c r="AB21" s="5">
        <f>Calculations!AD53</f>
        <v>99.067546666666658</v>
      </c>
      <c r="AC21" s="5">
        <f>Calculations!AE53</f>
        <v>101.2741824</v>
      </c>
      <c r="AD21" s="5">
        <f>Calculations!AF53</f>
        <v>103.1804384</v>
      </c>
      <c r="AE21" s="5">
        <f>Calculations!AG53</f>
        <v>105.43328640000001</v>
      </c>
      <c r="AF21" s="5">
        <f>Calculations!AH53</f>
        <v>107.65147520000001</v>
      </c>
      <c r="AG21" s="5">
        <f>Calculations!AI53</f>
        <v>109.53462506666668</v>
      </c>
      <c r="AH21" s="5">
        <f>Calculations!AJ53</f>
        <v>111.40622186666667</v>
      </c>
      <c r="AI21" s="5">
        <f>Calculations!AK53</f>
        <v>113.16228799999999</v>
      </c>
      <c r="AJ21" s="5">
        <f>Calculations!AL53</f>
        <v>114.94146026666667</v>
      </c>
      <c r="AK21" s="5">
        <f>Calculations!AM53</f>
        <v>116.78995093333333</v>
      </c>
      <c r="AL21" s="5">
        <f>Calculations!AN53</f>
        <v>118.21097813333334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10.84771450617284</v>
      </c>
      <c r="C22" s="5">
        <f>Calculations!E54</f>
        <v>46.976119598765429</v>
      </c>
      <c r="D22" s="5">
        <f>Calculations!F54</f>
        <v>48.998574845679009</v>
      </c>
      <c r="E22" s="5">
        <f>Calculations!G54</f>
        <v>51.480679012345682</v>
      </c>
      <c r="F22" s="5">
        <f>Calculations!H54</f>
        <v>53.636850308641975</v>
      </c>
      <c r="G22" s="5">
        <f>Calculations!I54</f>
        <v>56.177455246913581</v>
      </c>
      <c r="H22" s="5">
        <f>Calculations!J54</f>
        <v>58.676273919753086</v>
      </c>
      <c r="I22" s="5">
        <f>Calculations!K54</f>
        <v>60.799016203703701</v>
      </c>
      <c r="J22" s="5">
        <f>Calculations!L54</f>
        <v>62.896686728395061</v>
      </c>
      <c r="K22" s="5">
        <f>Calculations!M54</f>
        <v>64.877355709876539</v>
      </c>
      <c r="L22" s="5">
        <f>Calculations!N54</f>
        <v>66.891453703703704</v>
      </c>
      <c r="M22" s="5">
        <f>Calculations!O54</f>
        <v>68.98076697530864</v>
      </c>
      <c r="N22" s="5">
        <f>Calculations!P54</f>
        <v>70.585359567901236</v>
      </c>
      <c r="O22" s="5">
        <f>Calculations!Q54</f>
        <v>39.588307870370372</v>
      </c>
      <c r="P22" s="5">
        <f>Calculations!R54</f>
        <v>42.855993827160496</v>
      </c>
      <c r="Q22" s="5">
        <f>Calculations!S54</f>
        <v>46.859118055555555</v>
      </c>
      <c r="R22" s="5">
        <f>Calculations!T54</f>
        <v>50.335735339506172</v>
      </c>
      <c r="S22" s="5">
        <f>Calculations!U54</f>
        <v>54.439146604938273</v>
      </c>
      <c r="T22" s="5">
        <f>Calculations!V54</f>
        <v>58.467342592592594</v>
      </c>
      <c r="U22" s="5">
        <f>Calculations!W54</f>
        <v>61.893816358024694</v>
      </c>
      <c r="V22" s="5">
        <f>Calculations!X54</f>
        <v>65.278503858024692</v>
      </c>
      <c r="W22" s="5">
        <f>Calculations!Y54</f>
        <v>68.479331790123453</v>
      </c>
      <c r="X22" s="5">
        <f>Calculations!Z54</f>
        <v>71.730303240740739</v>
      </c>
      <c r="Y22" s="5">
        <f>Calculations!AA54</f>
        <v>75.106633487654321</v>
      </c>
      <c r="Z22" s="5">
        <f>Calculations!AB54</f>
        <v>77.689024691358028</v>
      </c>
      <c r="AA22" s="5">
        <f>Calculations!AC54</f>
        <v>70.36807098765432</v>
      </c>
      <c r="AB22" s="5">
        <f>Calculations!AD54</f>
        <v>71.663445216049382</v>
      </c>
      <c r="AC22" s="5">
        <f>Calculations!AE54</f>
        <v>73.259680555555562</v>
      </c>
      <c r="AD22" s="5">
        <f>Calculations!AF54</f>
        <v>74.638627314814812</v>
      </c>
      <c r="AE22" s="5">
        <f>Calculations!AG54</f>
        <v>76.26829166666667</v>
      </c>
      <c r="AF22" s="5">
        <f>Calculations!AH54</f>
        <v>77.872884259259266</v>
      </c>
      <c r="AG22" s="5">
        <f>Calculations!AI54</f>
        <v>79.235116512345684</v>
      </c>
      <c r="AH22" s="5">
        <f>Calculations!AJ54</f>
        <v>80.588991512345686</v>
      </c>
      <c r="AI22" s="5">
        <f>Calculations!AK54</f>
        <v>81.859293981481486</v>
      </c>
      <c r="AJ22" s="5">
        <f>Calculations!AL54</f>
        <v>83.146310956790117</v>
      </c>
      <c r="AK22" s="5">
        <f>Calculations!AM54</f>
        <v>84.483471450617287</v>
      </c>
      <c r="AL22" s="5">
        <f>Calculations!AN54</f>
        <v>85.511413580246909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C12" sqref="C12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10232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716240</v>
      </c>
      <c r="C12" s="25">
        <f>(B12*'Reference Data'!$B$7*'Reference Data'!$B$8)/(5*60)</f>
        <v>7.1624000000000008</v>
      </c>
    </row>
    <row r="13" spans="1:5" ht="15.75">
      <c r="A13" s="29" t="s">
        <v>81</v>
      </c>
      <c r="B13" s="27">
        <f>B4*'Reference Data'!B4</f>
        <v>306960</v>
      </c>
      <c r="C13" s="25">
        <f>(B13*'Reference Data'!$B$7*'Reference Data'!$B$8)/(5*60)</f>
        <v>3.0695999999999999</v>
      </c>
    </row>
    <row r="14" spans="1:5">
      <c r="A14" s="29" t="s">
        <v>145</v>
      </c>
      <c r="B14" s="55" t="s">
        <v>15</v>
      </c>
      <c r="C14" s="35">
        <f>B4/B3*'Reference Data'!B12</f>
        <v>1.7906</v>
      </c>
    </row>
    <row r="15" spans="1:5" ht="15.75">
      <c r="A15" s="29" t="s">
        <v>82</v>
      </c>
      <c r="B15" s="28">
        <f>B4*'Reference Data'!B5</f>
        <v>221645584</v>
      </c>
      <c r="C15" s="33">
        <f>(B15*'Reference Data'!B9*'Reference Data'!B10)/(5*60)</f>
        <v>118.21097813333334</v>
      </c>
    </row>
    <row r="16" spans="1:5">
      <c r="A16" s="29" t="s">
        <v>83</v>
      </c>
      <c r="B16" s="28">
        <f>B15*10</f>
        <v>2216455840</v>
      </c>
      <c r="C16" s="35">
        <f>C15*10</f>
        <v>1182.1097813333333</v>
      </c>
    </row>
    <row r="18" spans="1:3">
      <c r="A18" s="29" t="s">
        <v>84</v>
      </c>
      <c r="B18" s="57">
        <f>B12/B7</f>
        <v>5.1159999999999997E-4</v>
      </c>
      <c r="C18" s="36" t="s">
        <v>85</v>
      </c>
    </row>
    <row r="19" spans="1:3">
      <c r="A19" s="29" t="s">
        <v>86</v>
      </c>
      <c r="B19" s="57">
        <f>B13/B8</f>
        <v>5.1159999999999997E-4</v>
      </c>
      <c r="C19" s="36" t="s">
        <v>85</v>
      </c>
    </row>
    <row r="20" spans="1:3">
      <c r="A20" s="29" t="s">
        <v>146</v>
      </c>
      <c r="B20" s="57">
        <f>C14/C9</f>
        <v>5.1159999999999997E-4</v>
      </c>
      <c r="C20" s="36" t="s">
        <v>85</v>
      </c>
    </row>
    <row r="21" spans="1:3" ht="15.75">
      <c r="A21" s="29" t="s">
        <v>87</v>
      </c>
      <c r="B21" s="58">
        <f>B15/B10</f>
        <v>1.619534348110737E-5</v>
      </c>
    </row>
    <row r="22" spans="1:3">
      <c r="A22" s="29" t="s">
        <v>88</v>
      </c>
      <c r="B22" s="57">
        <f>B16/B10</f>
        <v>1.619534348110737E-4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10232</v>
      </c>
    </row>
    <row r="5" spans="1:5">
      <c r="A5" s="26" t="s">
        <v>91</v>
      </c>
      <c r="B5" s="56">
        <f>E53/D53</f>
        <v>2.0464000000000002E-4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1.473408E-2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2.45568E-2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3.4379519999999997E-2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2.45568E-2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4.91136E-2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0.14734079999999999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4.91136E-2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4.91136E-2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9.8227200000000001E-2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1.22784E-2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2.45568E-2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2.45568E-2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0.1964544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4.91136E-2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4.91136E-2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0.3929088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4.91136E-2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0.1964544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4.91136E-2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9.8227200000000001E-2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9.8227200000000001E-2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9.8227200000000001E-2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4.91136E-2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9.8227200000000001E-2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4.91136E-2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4.91136E-2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2.45568E-2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4.91136E-2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0.14734079999999999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4.91136E-2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4.91136E-2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4.91136E-2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0.1964544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2.6398560000000004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F4" sqref="F4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649</v>
      </c>
      <c r="D4" s="8">
        <f>'Client Predictions &amp; Input'!C3</f>
        <v>1298</v>
      </c>
      <c r="E4" s="3">
        <f>ROUNDUP(((('Client Predictions &amp; Input'!$B$29-'Client Predictions &amp; Input'!$B$30)*E$28)+'Client Predictions &amp; Input'!$B$30)*'Client Predictions &amp; Input'!B16,0)</f>
        <v>3674</v>
      </c>
      <c r="F4" s="3">
        <f>ROUNDUP(('Client Predictions &amp; Input'!$B$29-'Client Predictions &amp; Input'!$B$30)*F$28*'Client Predictions &amp; Input'!$B16,0)</f>
        <v>242</v>
      </c>
      <c r="G4" s="3">
        <f>ROUNDUP(('Client Predictions &amp; Input'!$B$29-'Client Predictions &amp; Input'!$B$30)*G$28*'Client Predictions &amp; Input'!$B16,0)</f>
        <v>297</v>
      </c>
      <c r="H4" s="3">
        <f>ROUNDUP(('Client Predictions &amp; Input'!$B$29-'Client Predictions &amp; Input'!$B$30)*H$28*'Client Predictions &amp; Input'!$B16,0)</f>
        <v>258</v>
      </c>
      <c r="I4" s="3">
        <f>ROUNDUP(('Client Predictions &amp; Input'!$B$29-'Client Predictions &amp; Input'!$B$30)*I$28*'Client Predictions &amp; Input'!$B16,0)</f>
        <v>304</v>
      </c>
      <c r="J4" s="3">
        <f>ROUNDUP(('Client Predictions &amp; Input'!$B$29-'Client Predictions &amp; Input'!$B$30)*J$28*'Client Predictions &amp; Input'!$B16,0)</f>
        <v>299</v>
      </c>
      <c r="K4" s="3">
        <f>ROUNDUP(('Client Predictions &amp; Input'!$B$29-'Client Predictions &amp; Input'!$B$30)*K$28*'Client Predictions &amp; Input'!$B16,0)</f>
        <v>254</v>
      </c>
      <c r="L4" s="3">
        <f>ROUNDUP(('Client Predictions &amp; Input'!$B$29-'Client Predictions &amp; Input'!$B$30)*L$28*'Client Predictions &amp; Input'!$B16,0)</f>
        <v>251</v>
      </c>
      <c r="M4" s="3">
        <f>ROUNDUP(('Client Predictions &amp; Input'!$B$29-'Client Predictions &amp; Input'!$B$30)*M$28*'Client Predictions &amp; Input'!$B16,0)</f>
        <v>237</v>
      </c>
      <c r="N4" s="3">
        <f>ROUNDUP(('Client Predictions &amp; Input'!$B$29-'Client Predictions &amp; Input'!$B$30)*N$28*'Client Predictions &amp; Input'!$B16,0)</f>
        <v>241</v>
      </c>
      <c r="O4" s="3">
        <f>ROUNDUP(('Client Predictions &amp; Input'!$B$29-'Client Predictions &amp; Input'!$B$30)*O$28*'Client Predictions &amp; Input'!$B16,0)</f>
        <v>250</v>
      </c>
      <c r="P4" s="3">
        <f>ROUNDUP(('Client Predictions &amp; Input'!$B$29-'Client Predictions &amp; Input'!$B$30)*P$28*'Client Predictions &amp; Input'!$B16,0)</f>
        <v>192</v>
      </c>
      <c r="Q4">
        <f>ROUNDUP((($P$30*('Client Predictions &amp; Input'!$B$31)+SUM($Q$26:$AB$26))*Q$28)*'Client Predictions &amp; Input'!$B16,0)</f>
        <v>507</v>
      </c>
      <c r="R4">
        <f>ROUNDUP((($P$30*('Client Predictions &amp; Input'!$B$31)+SUM($Q$26:$AB$26))*R$28)*'Client Predictions &amp; Input'!$B16,0)</f>
        <v>573</v>
      </c>
      <c r="S4">
        <f>ROUNDUP((($P$30*('Client Predictions &amp; Input'!$B$31)+SUM($Q$26:$AB$26))*S$28)*'Client Predictions &amp; Input'!$B16,0)</f>
        <v>702</v>
      </c>
      <c r="T4">
        <f>ROUNDUP((($P$30*('Client Predictions &amp; Input'!$B$31)+SUM($Q$26:$AB$26))*T$28)*'Client Predictions &amp; Input'!$B16,0)</f>
        <v>610</v>
      </c>
      <c r="U4">
        <f>ROUNDUP((($P$30*('Client Predictions &amp; Input'!$B$31)+SUM($Q$26:$AB$26))*U$28)*'Client Predictions &amp; Input'!$B16,0)</f>
        <v>719</v>
      </c>
      <c r="V4">
        <f>ROUNDUP((($P$30*('Client Predictions &amp; Input'!$B$31)+SUM($Q$26:$AB$26))*V$28)*'Client Predictions &amp; Input'!$B16,0)</f>
        <v>707</v>
      </c>
      <c r="W4">
        <f>ROUNDUP((($P$30*('Client Predictions &amp; Input'!$B$31)+SUM($Q$26:$AB$26))*W$28)*'Client Predictions &amp; Input'!$B16,0)</f>
        <v>601</v>
      </c>
      <c r="X4">
        <f>ROUNDUP((($P$30*('Client Predictions &amp; Input'!$B$31)+SUM($Q$26:$AB$26))*X$28)*'Client Predictions &amp; Input'!$B16,0)</f>
        <v>594</v>
      </c>
      <c r="Y4">
        <f>ROUNDUP((($P$30*('Client Predictions &amp; Input'!$B$31)+SUM($Q$26:$AB$26))*Y$28)*'Client Predictions &amp; Input'!$B16,0)</f>
        <v>561</v>
      </c>
      <c r="Z4">
        <f>ROUNDUP((($P$30*('Client Predictions &amp; Input'!$B$31)+SUM($Q$26:$AB$26))*Z$28)*'Client Predictions &amp; Input'!$B16,0)</f>
        <v>570</v>
      </c>
      <c r="AA4">
        <f>ROUNDUP((($P$30*('Client Predictions &amp; Input'!$B$31)+SUM($Q$26:$AB$26))*AA$28)*'Client Predictions &amp; Input'!$B16,0)</f>
        <v>592</v>
      </c>
      <c r="AB4">
        <f>ROUNDUP((($P$30*('Client Predictions &amp; Input'!$B$31)+SUM($Q$26:$AB$26))*AB$28)*'Client Predictions &amp; Input'!$B16,0)</f>
        <v>453</v>
      </c>
      <c r="AC4">
        <f>ROUNDUP((($AB$30*('Client Predictions &amp; Input'!$B$32)+SUM($AC$26:$AN$26))*AC$28)*'Client Predictions &amp; Input'!$B16,0)</f>
        <v>559</v>
      </c>
      <c r="AD4">
        <f>ROUNDUP((($AB$30*('Client Predictions &amp; Input'!$B$32)+SUM($AC$26:$AN$26))*AD$28)*'Client Predictions &amp; Input'!$B16,0)</f>
        <v>631</v>
      </c>
      <c r="AE4">
        <f>ROUNDUP((($AB$30*('Client Predictions &amp; Input'!$B$32)+SUM($AC$26:$AN$26))*AE$28)*'Client Predictions &amp; Input'!$B16,0)</f>
        <v>774</v>
      </c>
      <c r="AF4">
        <f>ROUNDUP((($AB$30*('Client Predictions &amp; Input'!$B$32)+SUM($AC$26:$AN$26))*AF$28)*'Client Predictions &amp; Input'!$B16,0)</f>
        <v>672</v>
      </c>
      <c r="AG4">
        <f>ROUNDUP((($AB$30*('Client Predictions &amp; Input'!$B$32)+SUM($AC$26:$AN$26))*AG$28)*'Client Predictions &amp; Input'!$B16,0)</f>
        <v>792</v>
      </c>
      <c r="AH4">
        <f>ROUNDUP((($AB$30*('Client Predictions &amp; Input'!$B$32)+SUM($AC$26:$AN$26))*AH$28)*'Client Predictions &amp; Input'!$B16,0)</f>
        <v>779</v>
      </c>
      <c r="AI4">
        <f>ROUNDUP((($AB$30*('Client Predictions &amp; Input'!$B$32)+SUM($AC$26:$AN$26))*AI$28)*'Client Predictions &amp; Input'!$B16,0)</f>
        <v>662</v>
      </c>
      <c r="AJ4">
        <f>ROUNDUP((($AB$30*('Client Predictions &amp; Input'!$B$32)+SUM($AC$26:$AN$26))*AJ$28)*'Client Predictions &amp; Input'!$B16,0)</f>
        <v>655</v>
      </c>
      <c r="AK4">
        <f>ROUNDUP((($AB$30*('Client Predictions &amp; Input'!$B$32)+SUM($AC$26:$AN$26))*AK$28)*'Client Predictions &amp; Input'!$B16,0)</f>
        <v>618</v>
      </c>
      <c r="AL4">
        <f>ROUNDUP((($AB$30*('Client Predictions &amp; Input'!$B$32)+SUM($AC$26:$AN$26))*AL$28)*'Client Predictions &amp; Input'!$B16,0)</f>
        <v>628</v>
      </c>
      <c r="AM4">
        <f>ROUNDUP((($AB$30*('Client Predictions &amp; Input'!$B$32)+SUM($AC$26:$AN$26))*AM$28)*'Client Predictions &amp; Input'!$B16,0)</f>
        <v>652</v>
      </c>
      <c r="AN4">
        <f>ROUNDUP((($AB$30*('Client Predictions &amp; Input'!$B$32)+SUM($AC$26:$AN$26))*AN$28)*'Client Predictions &amp; Input'!$B16,0)</f>
        <v>499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1406</v>
      </c>
      <c r="R15">
        <f>ROUNDUP(F4*'Client Predictions &amp; Input'!$B$28,0)</f>
        <v>61</v>
      </c>
      <c r="S15">
        <f>ROUNDUP(G4*'Client Predictions &amp; Input'!$B$28,0)</f>
        <v>75</v>
      </c>
      <c r="T15">
        <f>ROUNDUP(H4*'Client Predictions &amp; Input'!$B$28,0)</f>
        <v>65</v>
      </c>
      <c r="U15">
        <f>ROUNDUP(I4*'Client Predictions &amp; Input'!$B$28,0)</f>
        <v>76</v>
      </c>
      <c r="V15">
        <f>ROUNDUP(J4*'Client Predictions &amp; Input'!$B$28,0)</f>
        <v>75</v>
      </c>
      <c r="W15">
        <f>ROUNDUP(K4*'Client Predictions &amp; Input'!$B$28,0)</f>
        <v>64</v>
      </c>
      <c r="X15">
        <f>ROUNDUP(L4*'Client Predictions &amp; Input'!$B$28,0)</f>
        <v>63</v>
      </c>
      <c r="Y15">
        <f>ROUNDUP(M4*'Client Predictions &amp; Input'!$B$28,0)</f>
        <v>60</v>
      </c>
      <c r="Z15">
        <f>ROUNDUP(N4*'Client Predictions &amp; Input'!$B$28,0)</f>
        <v>61</v>
      </c>
      <c r="AA15">
        <f>ROUNDUP(O4*'Client Predictions &amp; Input'!$B$28,0)</f>
        <v>63</v>
      </c>
      <c r="AB15">
        <f>ROUNDUP(P4*'Client Predictions &amp; Input'!$B$28,0)</f>
        <v>48</v>
      </c>
      <c r="AC15" s="4">
        <f>ROUNDUP(((Q4+Q15)*('Client Predictions &amp; Input'!$B$28)),0)</f>
        <v>479</v>
      </c>
      <c r="AD15">
        <f>ROUNDUP(((R4+R15)*('Client Predictions &amp; Input'!$B$28)),0)</f>
        <v>159</v>
      </c>
      <c r="AE15">
        <f>ROUNDUP(((S4+S15)*('Client Predictions &amp; Input'!$B$28)),0)</f>
        <v>195</v>
      </c>
      <c r="AF15">
        <f>ROUNDUP(((T4+T15)*('Client Predictions &amp; Input'!$B$28)),0)</f>
        <v>169</v>
      </c>
      <c r="AG15">
        <f>ROUNDUP(((U4+U15)*('Client Predictions &amp; Input'!$B$28)),0)</f>
        <v>199</v>
      </c>
      <c r="AH15">
        <f>ROUNDUP(((V4+V15)*('Client Predictions &amp; Input'!$B$28)),0)</f>
        <v>196</v>
      </c>
      <c r="AI15">
        <f>ROUNDUP(((W4+W15)*('Client Predictions &amp; Input'!$B$28)),0)</f>
        <v>167</v>
      </c>
      <c r="AJ15">
        <f>ROUNDUP(((X4+X15)*('Client Predictions &amp; Input'!$B$28)),0)</f>
        <v>165</v>
      </c>
      <c r="AK15">
        <f>ROUNDUP(((Y4+Y15)*('Client Predictions &amp; Input'!$B$28)),0)</f>
        <v>156</v>
      </c>
      <c r="AL15">
        <f>ROUNDUP(((Z4+Z15)*('Client Predictions &amp; Input'!$B$28)),0)</f>
        <v>158</v>
      </c>
      <c r="AM15">
        <f>ROUNDUP(((AA4+AA15)*('Client Predictions &amp; Input'!$B$28)),0)</f>
        <v>164</v>
      </c>
      <c r="AN15">
        <f>ROUNDUP(((AB4+AB15)*('Client Predictions &amp; Input'!$B$28)),0)</f>
        <v>126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4216</v>
      </c>
      <c r="R26">
        <f>ROUNDUP(F4*(1-'Client Predictions &amp; Input'!$B$28),0)</f>
        <v>182</v>
      </c>
      <c r="S26">
        <f>ROUNDUP(G4*(1-'Client Predictions &amp; Input'!$B$28),0)</f>
        <v>223</v>
      </c>
      <c r="T26">
        <f>ROUNDUP(H4*(1-'Client Predictions &amp; Input'!$B$28),0)</f>
        <v>194</v>
      </c>
      <c r="U26">
        <f>ROUNDUP(I4*(1-'Client Predictions &amp; Input'!$B$28),0)</f>
        <v>228</v>
      </c>
      <c r="V26">
        <f>ROUNDUP(J4*(1-'Client Predictions &amp; Input'!$B$28),0)</f>
        <v>225</v>
      </c>
      <c r="W26">
        <f>ROUNDUP(K4*(1-'Client Predictions &amp; Input'!$B$28),0)</f>
        <v>191</v>
      </c>
      <c r="X26">
        <f>ROUNDUP(L4*(1-'Client Predictions &amp; Input'!$B$28),0)</f>
        <v>189</v>
      </c>
      <c r="Y26">
        <f>ROUNDUP(M4*(1-'Client Predictions &amp; Input'!$B$28),0)</f>
        <v>178</v>
      </c>
      <c r="Z26">
        <f>ROUNDUP(N4*(1-'Client Predictions &amp; Input'!$B$28),0)</f>
        <v>181</v>
      </c>
      <c r="AA26">
        <f>ROUNDUP(O4*(1-'Client Predictions &amp; Input'!$B$28),0)</f>
        <v>188</v>
      </c>
      <c r="AB26">
        <f>ROUNDUP(P4*(1-'Client Predictions &amp; Input'!$B$28),0)</f>
        <v>144</v>
      </c>
      <c r="AC26" s="4">
        <f>ROUNDUP(((Q4+Q15)*(1-'Client Predictions &amp; Input'!$B$28))+(SUM(C5:E5)*(1-'Client Predictions &amp; Input'!$B$28)),0)</f>
        <v>1435</v>
      </c>
      <c r="AD26">
        <f>ROUNDUP(((R4+R15)*(1-'Client Predictions &amp; Input'!$B$28))+(F5)*(1-'Client Predictions &amp; Input'!$B$28),0)</f>
        <v>476</v>
      </c>
      <c r="AE26">
        <f>ROUNDUP(((S4+S15)*(1-'Client Predictions &amp; Input'!$B$28))+(G5)*(1-'Client Predictions &amp; Input'!$B$28),0)</f>
        <v>583</v>
      </c>
      <c r="AF26">
        <f>ROUNDUP(((T4+T15)*(1-'Client Predictions &amp; Input'!$B$28))+(H5)*(1-'Client Predictions &amp; Input'!$B$28),0)</f>
        <v>507</v>
      </c>
      <c r="AG26">
        <f>ROUNDUP(((U4+U15)*(1-'Client Predictions &amp; Input'!$B$28))+(I5)*(1-'Client Predictions &amp; Input'!$B$28),0)</f>
        <v>597</v>
      </c>
      <c r="AH26">
        <f>ROUNDUP(((V4+V15)*(1-'Client Predictions &amp; Input'!$B$28))+(J5)*(1-'Client Predictions &amp; Input'!$B$28),0)</f>
        <v>587</v>
      </c>
      <c r="AI26">
        <f>ROUNDUP(((W4+W15)*(1-'Client Predictions &amp; Input'!$B$28))+(K5)*(1-'Client Predictions &amp; Input'!$B$28),0)</f>
        <v>499</v>
      </c>
      <c r="AJ26">
        <f>ROUNDUP(((X4+X15)*(1-'Client Predictions &amp; Input'!$B$28))+(L5)*(1-'Client Predictions &amp; Input'!$B$28),0)</f>
        <v>493</v>
      </c>
      <c r="AK26">
        <f>ROUNDUP(((Y4+Y15)*(1-'Client Predictions &amp; Input'!$B$28))+(M5)*(1-'Client Predictions &amp; Input'!$B$28),0)</f>
        <v>466</v>
      </c>
      <c r="AL26">
        <f>ROUNDUP(((Z4+Z15)*(1-'Client Predictions &amp; Input'!$B$28))+(N5)*(1-'Client Predictions &amp; Input'!$B$28),0)</f>
        <v>474</v>
      </c>
      <c r="AM26">
        <f>ROUNDUP(((AA4+AA15)*(1-'Client Predictions &amp; Input'!$B$28))+(O5)*(1-'Client Predictions &amp; Input'!$B$28),0)</f>
        <v>492</v>
      </c>
      <c r="AN26">
        <f>ROUNDUP(((AB4+AB15)*(1-'Client Predictions &amp; Input'!$B$28))+(P5)*(1-'Client Predictions &amp; Input'!$B$28),0)</f>
        <v>376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649</v>
      </c>
      <c r="D30">
        <f t="shared" ref="D30:AN30" si="0">C30+SUM(D4:D13)-D26</f>
        <v>1947</v>
      </c>
      <c r="E30">
        <f t="shared" si="0"/>
        <v>5621</v>
      </c>
      <c r="F30">
        <f t="shared" si="0"/>
        <v>5863</v>
      </c>
      <c r="G30">
        <f t="shared" si="0"/>
        <v>6160</v>
      </c>
      <c r="H30">
        <f t="shared" si="0"/>
        <v>6418</v>
      </c>
      <c r="I30">
        <f t="shared" si="0"/>
        <v>6722</v>
      </c>
      <c r="J30">
        <f t="shared" si="0"/>
        <v>7021</v>
      </c>
      <c r="K30">
        <f t="shared" si="0"/>
        <v>7275</v>
      </c>
      <c r="L30">
        <f t="shared" si="0"/>
        <v>7526</v>
      </c>
      <c r="M30">
        <f t="shared" si="0"/>
        <v>7763</v>
      </c>
      <c r="N30">
        <f t="shared" si="0"/>
        <v>8004</v>
      </c>
      <c r="O30">
        <f t="shared" si="0"/>
        <v>8254</v>
      </c>
      <c r="P30">
        <f t="shared" si="0"/>
        <v>8446</v>
      </c>
      <c r="Q30">
        <f t="shared" si="0"/>
        <v>4737</v>
      </c>
      <c r="R30">
        <f t="shared" si="0"/>
        <v>5128</v>
      </c>
      <c r="S30">
        <f t="shared" si="0"/>
        <v>5607</v>
      </c>
      <c r="T30">
        <f t="shared" si="0"/>
        <v>6023</v>
      </c>
      <c r="U30">
        <f t="shared" si="0"/>
        <v>6514</v>
      </c>
      <c r="V30">
        <f t="shared" si="0"/>
        <v>6996</v>
      </c>
      <c r="W30">
        <f t="shared" si="0"/>
        <v>7406</v>
      </c>
      <c r="X30">
        <f t="shared" si="0"/>
        <v>7811</v>
      </c>
      <c r="Y30">
        <f t="shared" si="0"/>
        <v>8194</v>
      </c>
      <c r="Z30">
        <f t="shared" si="0"/>
        <v>8583</v>
      </c>
      <c r="AA30">
        <f t="shared" si="0"/>
        <v>8987</v>
      </c>
      <c r="AB30">
        <f t="shared" si="0"/>
        <v>9296</v>
      </c>
      <c r="AC30">
        <f t="shared" si="0"/>
        <v>8420</v>
      </c>
      <c r="AD30">
        <f t="shared" si="0"/>
        <v>8575</v>
      </c>
      <c r="AE30">
        <f t="shared" si="0"/>
        <v>8766</v>
      </c>
      <c r="AF30">
        <f t="shared" si="0"/>
        <v>8931</v>
      </c>
      <c r="AG30">
        <f t="shared" si="0"/>
        <v>9126</v>
      </c>
      <c r="AH30">
        <f t="shared" si="0"/>
        <v>9318</v>
      </c>
      <c r="AI30">
        <f t="shared" si="0"/>
        <v>9481</v>
      </c>
      <c r="AJ30">
        <f t="shared" si="0"/>
        <v>9643</v>
      </c>
      <c r="AK30">
        <f t="shared" si="0"/>
        <v>9795</v>
      </c>
      <c r="AL30">
        <f t="shared" si="0"/>
        <v>9949</v>
      </c>
      <c r="AM30">
        <f t="shared" si="0"/>
        <v>10109</v>
      </c>
      <c r="AN30">
        <f t="shared" si="0"/>
        <v>10232</v>
      </c>
    </row>
    <row r="32" spans="1:40">
      <c r="B32" t="s">
        <v>12</v>
      </c>
      <c r="C32">
        <f t="shared" ref="C32:AN32" si="1">SUMPRODUCT(C4:C13,$A$4:$A$13)</f>
        <v>649</v>
      </c>
      <c r="D32">
        <f t="shared" si="1"/>
        <v>1298</v>
      </c>
      <c r="E32">
        <f t="shared" si="1"/>
        <v>3674</v>
      </c>
      <c r="F32">
        <f t="shared" si="1"/>
        <v>242</v>
      </c>
      <c r="G32">
        <f t="shared" si="1"/>
        <v>297</v>
      </c>
      <c r="H32">
        <f t="shared" si="1"/>
        <v>258</v>
      </c>
      <c r="I32">
        <f t="shared" si="1"/>
        <v>304</v>
      </c>
      <c r="J32">
        <f t="shared" si="1"/>
        <v>299</v>
      </c>
      <c r="K32">
        <f t="shared" si="1"/>
        <v>254</v>
      </c>
      <c r="L32">
        <f t="shared" si="1"/>
        <v>251</v>
      </c>
      <c r="M32">
        <f t="shared" si="1"/>
        <v>237</v>
      </c>
      <c r="N32">
        <f t="shared" si="1"/>
        <v>241</v>
      </c>
      <c r="O32">
        <f t="shared" si="1"/>
        <v>250</v>
      </c>
      <c r="P32">
        <f t="shared" si="1"/>
        <v>192</v>
      </c>
      <c r="Q32">
        <f t="shared" si="1"/>
        <v>507</v>
      </c>
      <c r="R32">
        <f t="shared" si="1"/>
        <v>573</v>
      </c>
      <c r="S32">
        <f t="shared" si="1"/>
        <v>702</v>
      </c>
      <c r="T32">
        <f t="shared" si="1"/>
        <v>610</v>
      </c>
      <c r="U32">
        <f t="shared" si="1"/>
        <v>719</v>
      </c>
      <c r="V32">
        <f t="shared" si="1"/>
        <v>707</v>
      </c>
      <c r="W32">
        <f t="shared" si="1"/>
        <v>601</v>
      </c>
      <c r="X32">
        <f t="shared" si="1"/>
        <v>594</v>
      </c>
      <c r="Y32">
        <f t="shared" si="1"/>
        <v>561</v>
      </c>
      <c r="Z32">
        <f t="shared" si="1"/>
        <v>570</v>
      </c>
      <c r="AA32">
        <f t="shared" si="1"/>
        <v>592</v>
      </c>
      <c r="AB32">
        <f t="shared" si="1"/>
        <v>453</v>
      </c>
      <c r="AC32">
        <f t="shared" si="1"/>
        <v>559</v>
      </c>
      <c r="AD32">
        <f t="shared" si="1"/>
        <v>631</v>
      </c>
      <c r="AE32">
        <f t="shared" si="1"/>
        <v>774</v>
      </c>
      <c r="AF32">
        <f t="shared" si="1"/>
        <v>672</v>
      </c>
      <c r="AG32">
        <f t="shared" si="1"/>
        <v>792</v>
      </c>
      <c r="AH32">
        <f t="shared" si="1"/>
        <v>779</v>
      </c>
      <c r="AI32">
        <f t="shared" si="1"/>
        <v>662</v>
      </c>
      <c r="AJ32">
        <f t="shared" si="1"/>
        <v>655</v>
      </c>
      <c r="AK32">
        <f t="shared" si="1"/>
        <v>618</v>
      </c>
      <c r="AL32">
        <f t="shared" si="1"/>
        <v>628</v>
      </c>
      <c r="AM32">
        <f t="shared" si="1"/>
        <v>652</v>
      </c>
      <c r="AN32">
        <f t="shared" si="1"/>
        <v>499</v>
      </c>
    </row>
    <row r="35" spans="2:40">
      <c r="B35" t="s">
        <v>19</v>
      </c>
      <c r="C35" s="6">
        <f>ROUNDUP(C30*'Reference Data'!$B$1,0)</f>
        <v>1480</v>
      </c>
      <c r="D35" s="6">
        <f>ROUNDUP(D30*'Reference Data'!$B$1,0)</f>
        <v>4440</v>
      </c>
      <c r="E35" s="6">
        <f>ROUNDUP(E30*'Reference Data'!$B$1,0)</f>
        <v>12816</v>
      </c>
      <c r="F35" s="6">
        <f>ROUNDUP(F30*'Reference Data'!$B$1,0)</f>
        <v>13368</v>
      </c>
      <c r="G35" s="6">
        <f>ROUNDUP(G30*'Reference Data'!$B$1,0)</f>
        <v>14045</v>
      </c>
      <c r="H35" s="6">
        <f>ROUNDUP(H30*'Reference Data'!$B$1,0)</f>
        <v>14634</v>
      </c>
      <c r="I35" s="6">
        <f>ROUNDUP(I30*'Reference Data'!$B$1,0)</f>
        <v>15327</v>
      </c>
      <c r="J35" s="6">
        <f>ROUNDUP(J30*'Reference Data'!$B$1,0)</f>
        <v>16008</v>
      </c>
      <c r="K35" s="6">
        <f>ROUNDUP(K30*'Reference Data'!$B$1,0)</f>
        <v>16587</v>
      </c>
      <c r="L35" s="6">
        <f>ROUNDUP(L30*'Reference Data'!$B$1,0)</f>
        <v>17160</v>
      </c>
      <c r="M35" s="6">
        <f>ROUNDUP(M30*'Reference Data'!$B$1,0)</f>
        <v>17700</v>
      </c>
      <c r="N35" s="6">
        <f>ROUNDUP(N30*'Reference Data'!$B$1,0)</f>
        <v>18250</v>
      </c>
      <c r="O35" s="6">
        <f>ROUNDUP(O30*'Reference Data'!$B$1,0)</f>
        <v>18820</v>
      </c>
      <c r="P35" s="6">
        <f>ROUNDUP(P30*'Reference Data'!$B$1,0)</f>
        <v>19257</v>
      </c>
      <c r="Q35" s="6">
        <f>ROUNDUP(Q30*'Reference Data'!$B$1,0)</f>
        <v>10801</v>
      </c>
      <c r="R35" s="6">
        <f>ROUNDUP(R30*'Reference Data'!$B$1,0)</f>
        <v>11692</v>
      </c>
      <c r="S35" s="6">
        <f>ROUNDUP(S30*'Reference Data'!$B$1,0)</f>
        <v>12784</v>
      </c>
      <c r="T35" s="6">
        <f>ROUNDUP(T30*'Reference Data'!$B$1,0)</f>
        <v>13733</v>
      </c>
      <c r="U35" s="6">
        <f>ROUNDUP(U30*'Reference Data'!$B$1,0)</f>
        <v>14852</v>
      </c>
      <c r="V35" s="6">
        <f>ROUNDUP(V30*'Reference Data'!$B$1,0)</f>
        <v>15951</v>
      </c>
      <c r="W35" s="6">
        <f>ROUNDUP(W30*'Reference Data'!$B$1,0)</f>
        <v>16886</v>
      </c>
      <c r="X35" s="6">
        <f>ROUNDUP(X30*'Reference Data'!$B$1,0)</f>
        <v>17810</v>
      </c>
      <c r="Y35" s="6">
        <f>ROUNDUP(Y30*'Reference Data'!$B$1,0)</f>
        <v>18683</v>
      </c>
      <c r="Z35" s="6">
        <f>ROUNDUP(Z30*'Reference Data'!$B$1,0)</f>
        <v>19570</v>
      </c>
      <c r="AA35" s="6">
        <f>ROUNDUP(AA30*'Reference Data'!$B$1,0)</f>
        <v>20491</v>
      </c>
      <c r="AB35" s="6">
        <f>ROUNDUP(AB30*'Reference Data'!$B$1,0)</f>
        <v>21195</v>
      </c>
      <c r="AC35" s="6">
        <f>ROUNDUP(AC30*'Reference Data'!$B$1,0)</f>
        <v>19198</v>
      </c>
      <c r="AD35" s="6">
        <f>ROUNDUP(AD30*'Reference Data'!$B$1,0)</f>
        <v>19551</v>
      </c>
      <c r="AE35" s="6">
        <f>ROUNDUP(AE30*'Reference Data'!$B$1,0)</f>
        <v>19987</v>
      </c>
      <c r="AF35" s="6">
        <f>ROUNDUP(AF30*'Reference Data'!$B$1,0)</f>
        <v>20363</v>
      </c>
      <c r="AG35" s="6">
        <f>ROUNDUP(AG30*'Reference Data'!$B$1,0)</f>
        <v>20808</v>
      </c>
      <c r="AH35" s="6">
        <f>ROUNDUP(AH30*'Reference Data'!$B$1,0)</f>
        <v>21246</v>
      </c>
      <c r="AI35" s="6">
        <f>ROUNDUP(AI30*'Reference Data'!$B$1,0)</f>
        <v>21617</v>
      </c>
      <c r="AJ35" s="6">
        <f>ROUNDUP(AJ30*'Reference Data'!$B$1,0)</f>
        <v>21987</v>
      </c>
      <c r="AK35" s="6">
        <f>ROUNDUP(AK30*'Reference Data'!$B$1,0)</f>
        <v>22333</v>
      </c>
      <c r="AL35" s="6">
        <f>ROUNDUP(AL30*'Reference Data'!$B$1,0)</f>
        <v>22684</v>
      </c>
      <c r="AM35" s="6">
        <f>ROUNDUP(AM30*'Reference Data'!$B$1,0)</f>
        <v>23049</v>
      </c>
      <c r="AN35" s="6">
        <f>ROUNDUP(AN30*'Reference Data'!$B$1,0)</f>
        <v>23329</v>
      </c>
    </row>
    <row r="36" spans="2:40">
      <c r="B36" t="s">
        <v>20</v>
      </c>
      <c r="C36" s="6">
        <f>ROUNDUP(C30*'Reference Data'!$B$2,0)</f>
        <v>2441</v>
      </c>
      <c r="D36" s="6">
        <f>ROUNDUP(D30*'Reference Data'!$B$2,0)</f>
        <v>7321</v>
      </c>
      <c r="E36" s="6">
        <f>ROUNDUP(E30*'Reference Data'!$B$2,0)</f>
        <v>21135</v>
      </c>
      <c r="F36" s="6">
        <f>ROUNDUP(F30*'Reference Data'!$B$2,0)</f>
        <v>22045</v>
      </c>
      <c r="G36" s="6">
        <f>ROUNDUP(G30*'Reference Data'!$B$2,0)</f>
        <v>23162</v>
      </c>
      <c r="H36" s="6">
        <f>ROUNDUP(H30*'Reference Data'!$B$2,0)</f>
        <v>24132</v>
      </c>
      <c r="I36" s="6">
        <f>ROUNDUP(I30*'Reference Data'!$B$2,0)</f>
        <v>25275</v>
      </c>
      <c r="J36" s="6">
        <f>ROUNDUP(J30*'Reference Data'!$B$2,0)</f>
        <v>26399</v>
      </c>
      <c r="K36" s="6">
        <f>ROUNDUP(K30*'Reference Data'!$B$2,0)</f>
        <v>27354</v>
      </c>
      <c r="L36" s="6">
        <f>ROUNDUP(L30*'Reference Data'!$B$2,0)</f>
        <v>28298</v>
      </c>
      <c r="M36" s="6">
        <f>ROUNDUP(M30*'Reference Data'!$B$2,0)</f>
        <v>29189</v>
      </c>
      <c r="N36" s="6">
        <f>ROUNDUP(N30*'Reference Data'!$B$2,0)</f>
        <v>30096</v>
      </c>
      <c r="O36" s="6">
        <f>ROUNDUP(O30*'Reference Data'!$B$2,0)</f>
        <v>31036</v>
      </c>
      <c r="P36" s="6">
        <f>ROUNDUP(P30*'Reference Data'!$B$2,0)</f>
        <v>31757</v>
      </c>
      <c r="Q36" s="6">
        <f>ROUNDUP(Q30*'Reference Data'!$B$2,0)</f>
        <v>17812</v>
      </c>
      <c r="R36" s="6">
        <f>ROUNDUP(R30*'Reference Data'!$B$2,0)</f>
        <v>19282</v>
      </c>
      <c r="S36" s="6">
        <f>ROUNDUP(S30*'Reference Data'!$B$2,0)</f>
        <v>21083</v>
      </c>
      <c r="T36" s="6">
        <f>ROUNDUP(T30*'Reference Data'!$B$2,0)</f>
        <v>22647</v>
      </c>
      <c r="U36" s="6">
        <f>ROUNDUP(U30*'Reference Data'!$B$2,0)</f>
        <v>24493</v>
      </c>
      <c r="V36" s="6">
        <f>ROUNDUP(V30*'Reference Data'!$B$2,0)</f>
        <v>26305</v>
      </c>
      <c r="W36" s="6">
        <f>ROUNDUP(W30*'Reference Data'!$B$2,0)</f>
        <v>27847</v>
      </c>
      <c r="X36" s="6">
        <f>ROUNDUP(X30*'Reference Data'!$B$2,0)</f>
        <v>29370</v>
      </c>
      <c r="Y36" s="6">
        <f>ROUNDUP(Y30*'Reference Data'!$B$2,0)</f>
        <v>30810</v>
      </c>
      <c r="Z36" s="6">
        <f>ROUNDUP(Z30*'Reference Data'!$B$2,0)</f>
        <v>32273</v>
      </c>
      <c r="AA36" s="6">
        <f>ROUNDUP(AA30*'Reference Data'!$B$2,0)</f>
        <v>33792</v>
      </c>
      <c r="AB36" s="6">
        <f>ROUNDUP(AB30*'Reference Data'!$B$2,0)</f>
        <v>34953</v>
      </c>
      <c r="AC36" s="6">
        <f>ROUNDUP(AC30*'Reference Data'!$B$2,0)</f>
        <v>31660</v>
      </c>
      <c r="AD36" s="6">
        <f>ROUNDUP(AD30*'Reference Data'!$B$2,0)</f>
        <v>32242</v>
      </c>
      <c r="AE36" s="6">
        <f>ROUNDUP(AE30*'Reference Data'!$B$2,0)</f>
        <v>32961</v>
      </c>
      <c r="AF36" s="6">
        <f>ROUNDUP(AF30*'Reference Data'!$B$2,0)</f>
        <v>33581</v>
      </c>
      <c r="AG36" s="6">
        <f>ROUNDUP(AG30*'Reference Data'!$B$2,0)</f>
        <v>34314</v>
      </c>
      <c r="AH36" s="6">
        <f>ROUNDUP(AH30*'Reference Data'!$B$2,0)</f>
        <v>35036</v>
      </c>
      <c r="AI36" s="6">
        <f>ROUNDUP(AI30*'Reference Data'!$B$2,0)</f>
        <v>35649</v>
      </c>
      <c r="AJ36" s="6">
        <f>ROUNDUP(AJ30*'Reference Data'!$B$2,0)</f>
        <v>36258</v>
      </c>
      <c r="AK36" s="6">
        <f>ROUNDUP(AK30*'Reference Data'!$B$2,0)</f>
        <v>36830</v>
      </c>
      <c r="AL36" s="6">
        <f>ROUNDUP(AL30*'Reference Data'!$B$2,0)</f>
        <v>37409</v>
      </c>
      <c r="AM36" s="6">
        <f>ROUNDUP(AM30*'Reference Data'!$B$2,0)</f>
        <v>38010</v>
      </c>
      <c r="AN36" s="6">
        <f>ROUNDUP(AN30*'Reference Data'!$B$2,0)</f>
        <v>38473</v>
      </c>
    </row>
    <row r="38" spans="2:40">
      <c r="B38" t="s">
        <v>16</v>
      </c>
      <c r="C38" s="6">
        <f>ROUNDUP(C30*'Reference Data'!$B$3,0)*3</f>
        <v>136290</v>
      </c>
      <c r="D38" s="6">
        <f>ROUNDUP(D30*'Reference Data'!$B$3,0)*3</f>
        <v>408870</v>
      </c>
      <c r="E38" s="6">
        <f>ROUNDUP(E30*'Reference Data'!$B$3,0)</f>
        <v>393470</v>
      </c>
      <c r="F38" s="6">
        <f>ROUNDUP(F30*'Reference Data'!$B$3,0)</f>
        <v>410410</v>
      </c>
      <c r="G38" s="6">
        <f>ROUNDUP(G30*'Reference Data'!$B$3,0)</f>
        <v>431200</v>
      </c>
      <c r="H38" s="6">
        <f>ROUNDUP(H30*'Reference Data'!$B$3,0)</f>
        <v>449260</v>
      </c>
      <c r="I38" s="6">
        <f>ROUNDUP(I30*'Reference Data'!$B$3,0)</f>
        <v>470540</v>
      </c>
      <c r="J38" s="6">
        <f>ROUNDUP(J30*'Reference Data'!$B$3,0)</f>
        <v>491470</v>
      </c>
      <c r="K38" s="6">
        <f>ROUNDUP(K30*'Reference Data'!$B$3,0)</f>
        <v>509250</v>
      </c>
      <c r="L38" s="6">
        <f>ROUNDUP(L30*'Reference Data'!$B$3,0)</f>
        <v>526820</v>
      </c>
      <c r="M38" s="6">
        <f>ROUNDUP(M30*'Reference Data'!$B$3,0)</f>
        <v>543410</v>
      </c>
      <c r="N38" s="6">
        <f>ROUNDUP(N30*'Reference Data'!$B$3,0)</f>
        <v>560280</v>
      </c>
      <c r="O38" s="6">
        <f>ROUNDUP(O30*'Reference Data'!$B$3,0)</f>
        <v>577780</v>
      </c>
      <c r="P38" s="6">
        <f>ROUNDUP(P30*'Reference Data'!$B$3,0)</f>
        <v>591220</v>
      </c>
      <c r="Q38" s="6">
        <f>ROUNDUP(Q30*'Reference Data'!$B$3,0)</f>
        <v>331590</v>
      </c>
      <c r="R38" s="6">
        <f>ROUNDUP(R30*'Reference Data'!$B$3,0)</f>
        <v>358960</v>
      </c>
      <c r="S38" s="6">
        <f>ROUNDUP(S30*'Reference Data'!$B$3,0)</f>
        <v>392490</v>
      </c>
      <c r="T38" s="6">
        <f>ROUNDUP(T30*'Reference Data'!$B$3,0)</f>
        <v>421610</v>
      </c>
      <c r="U38" s="6">
        <f>ROUNDUP(U30*'Reference Data'!$B$3,0)</f>
        <v>455980</v>
      </c>
      <c r="V38" s="6">
        <f>ROUNDUP(V30*'Reference Data'!$B$3,0)</f>
        <v>489720</v>
      </c>
      <c r="W38" s="6">
        <f>ROUNDUP(W30*'Reference Data'!$B$3,0)</f>
        <v>518420</v>
      </c>
      <c r="X38" s="6">
        <f>ROUNDUP(X30*'Reference Data'!$B$3,0)</f>
        <v>546770</v>
      </c>
      <c r="Y38" s="6">
        <f>ROUNDUP(Y30*'Reference Data'!$B$3,0)</f>
        <v>573580</v>
      </c>
      <c r="Z38" s="6">
        <f>ROUNDUP(Z30*'Reference Data'!$B$3,0)</f>
        <v>600810</v>
      </c>
      <c r="AA38" s="6">
        <f>ROUNDUP(AA30*'Reference Data'!$B$3,0)</f>
        <v>629090</v>
      </c>
      <c r="AB38" s="6">
        <f>ROUNDUP(AB30*'Reference Data'!$B$3,0)</f>
        <v>650720</v>
      </c>
      <c r="AC38" s="6">
        <f>ROUNDUP(AC30*'Reference Data'!$B$3,0)</f>
        <v>589400</v>
      </c>
      <c r="AD38" s="6">
        <f>ROUNDUP(AD30*'Reference Data'!$B$3,0)</f>
        <v>600250</v>
      </c>
      <c r="AE38" s="6">
        <f>ROUNDUP(AE30*'Reference Data'!$B$3,0)</f>
        <v>613620</v>
      </c>
      <c r="AF38" s="6">
        <f>ROUNDUP(AF30*'Reference Data'!$B$3,0)</f>
        <v>625170</v>
      </c>
      <c r="AG38" s="6">
        <f>ROUNDUP(AG30*'Reference Data'!$B$3,0)</f>
        <v>638820</v>
      </c>
      <c r="AH38" s="6">
        <f>ROUNDUP(AH30*'Reference Data'!$B$3,0)</f>
        <v>652260</v>
      </c>
      <c r="AI38" s="6">
        <f>ROUNDUP(AI30*'Reference Data'!$B$3,0)</f>
        <v>663670</v>
      </c>
      <c r="AJ38" s="6">
        <f>ROUNDUP(AJ30*'Reference Data'!$B$3,0)</f>
        <v>675010</v>
      </c>
      <c r="AK38" s="6">
        <f>ROUNDUP(AK30*'Reference Data'!$B$3,0)</f>
        <v>685650</v>
      </c>
      <c r="AL38" s="6">
        <f>ROUNDUP(AL30*'Reference Data'!$B$3,0)</f>
        <v>696430</v>
      </c>
      <c r="AM38" s="6">
        <f>ROUNDUP(AM30*'Reference Data'!$B$3,0)</f>
        <v>707630</v>
      </c>
      <c r="AN38" s="6">
        <f>ROUNDUP(AN30*'Reference Data'!$B$3,0)</f>
        <v>716240</v>
      </c>
    </row>
    <row r="39" spans="2:40">
      <c r="B39" t="s">
        <v>30</v>
      </c>
      <c r="C39" s="6">
        <f>'Reference Data'!$B$7*C38</f>
        <v>8177.4</v>
      </c>
      <c r="D39" s="6">
        <f>'Reference Data'!$B$7*D38</f>
        <v>24532.2</v>
      </c>
      <c r="E39" s="6">
        <f>'Reference Data'!$B$7*E38</f>
        <v>23608.2</v>
      </c>
      <c r="F39" s="6">
        <f>'Reference Data'!$B$7*F38</f>
        <v>24624.6</v>
      </c>
      <c r="G39" s="6">
        <f>'Reference Data'!$B$7*G38</f>
        <v>25872</v>
      </c>
      <c r="H39" s="6">
        <f>'Reference Data'!$B$7*H38</f>
        <v>26955.599999999999</v>
      </c>
      <c r="I39" s="6">
        <f>'Reference Data'!$B$7*I38</f>
        <v>28232.399999999998</v>
      </c>
      <c r="J39" s="6">
        <f>'Reference Data'!$B$7*J38</f>
        <v>29488.199999999997</v>
      </c>
      <c r="K39" s="6">
        <f>'Reference Data'!$B$7*K38</f>
        <v>30555</v>
      </c>
      <c r="L39" s="6">
        <f>'Reference Data'!$B$7*L38</f>
        <v>31609.199999999997</v>
      </c>
      <c r="M39" s="6">
        <f>'Reference Data'!$B$7*M38</f>
        <v>32604.6</v>
      </c>
      <c r="N39" s="6">
        <f>'Reference Data'!$B$7*N38</f>
        <v>33616.799999999996</v>
      </c>
      <c r="O39" s="6">
        <f>'Reference Data'!$B$7*O38</f>
        <v>34666.799999999996</v>
      </c>
      <c r="P39" s="6">
        <f>'Reference Data'!$B$7*P38</f>
        <v>35473.199999999997</v>
      </c>
      <c r="Q39" s="6">
        <f>'Reference Data'!$B$7*Q38</f>
        <v>19895.399999999998</v>
      </c>
      <c r="R39" s="6">
        <f>'Reference Data'!$B$7*R38</f>
        <v>21537.599999999999</v>
      </c>
      <c r="S39" s="6">
        <f>'Reference Data'!$B$7*S38</f>
        <v>23549.399999999998</v>
      </c>
      <c r="T39" s="6">
        <f>'Reference Data'!$B$7*T38</f>
        <v>25296.6</v>
      </c>
      <c r="U39" s="6">
        <f>'Reference Data'!$B$7*U38</f>
        <v>27358.799999999999</v>
      </c>
      <c r="V39" s="6">
        <f>'Reference Data'!$B$7*V38</f>
        <v>29383.200000000001</v>
      </c>
      <c r="W39" s="6">
        <f>'Reference Data'!$B$7*W38</f>
        <v>31105.199999999997</v>
      </c>
      <c r="X39" s="6">
        <f>'Reference Data'!$B$7*X38</f>
        <v>32806.199999999997</v>
      </c>
      <c r="Y39" s="6">
        <f>'Reference Data'!$B$7*Y38</f>
        <v>34414.799999999996</v>
      </c>
      <c r="Z39" s="6">
        <f>'Reference Data'!$B$7*Z38</f>
        <v>36048.6</v>
      </c>
      <c r="AA39" s="6">
        <f>'Reference Data'!$B$7*AA38</f>
        <v>37745.4</v>
      </c>
      <c r="AB39" s="6">
        <f>'Reference Data'!$B$7*AB38</f>
        <v>39043.199999999997</v>
      </c>
      <c r="AC39" s="6">
        <f>'Reference Data'!$B$7*AC38</f>
        <v>35364</v>
      </c>
      <c r="AD39" s="6">
        <f>'Reference Data'!$B$7*AD38</f>
        <v>36015</v>
      </c>
      <c r="AE39" s="6">
        <f>'Reference Data'!$B$7*AE38</f>
        <v>36817.199999999997</v>
      </c>
      <c r="AF39" s="6">
        <f>'Reference Data'!$B$7*AF38</f>
        <v>37510.199999999997</v>
      </c>
      <c r="AG39" s="6">
        <f>'Reference Data'!$B$7*AG38</f>
        <v>38329.199999999997</v>
      </c>
      <c r="AH39" s="6">
        <f>'Reference Data'!$B$7*AH38</f>
        <v>39135.599999999999</v>
      </c>
      <c r="AI39" s="6">
        <f>'Reference Data'!$B$7*AI38</f>
        <v>39820.199999999997</v>
      </c>
      <c r="AJ39" s="6">
        <f>'Reference Data'!$B$7*AJ38</f>
        <v>40500.6</v>
      </c>
      <c r="AK39" s="6">
        <f>'Reference Data'!$B$7*AK38</f>
        <v>41139</v>
      </c>
      <c r="AL39" s="6">
        <f>'Reference Data'!$B$7*AL38</f>
        <v>41785.799999999996</v>
      </c>
      <c r="AM39" s="6">
        <f>'Reference Data'!$B$7*AM38</f>
        <v>42457.799999999996</v>
      </c>
      <c r="AN39" s="6">
        <f>'Reference Data'!$B$7*AN38</f>
        <v>42974.400000000001</v>
      </c>
    </row>
    <row r="40" spans="2:40">
      <c r="B40" t="s">
        <v>33</v>
      </c>
      <c r="C40" s="6">
        <f>C39*'Reference Data'!$B$8</f>
        <v>408.87</v>
      </c>
      <c r="D40" s="6">
        <f>D39*'Reference Data'!$B$8</f>
        <v>1226.6100000000001</v>
      </c>
      <c r="E40" s="6">
        <f>E39*'Reference Data'!$B$8</f>
        <v>1180.4100000000001</v>
      </c>
      <c r="F40" s="6">
        <f>F39*'Reference Data'!$B$8</f>
        <v>1231.23</v>
      </c>
      <c r="G40" s="6">
        <f>G39*'Reference Data'!$B$8</f>
        <v>1293.6000000000001</v>
      </c>
      <c r="H40" s="6">
        <f>H39*'Reference Data'!$B$8</f>
        <v>1347.78</v>
      </c>
      <c r="I40" s="6">
        <f>I39*'Reference Data'!$B$8</f>
        <v>1411.62</v>
      </c>
      <c r="J40" s="6">
        <f>J39*'Reference Data'!$B$8</f>
        <v>1474.4099999999999</v>
      </c>
      <c r="K40" s="6">
        <f>K39*'Reference Data'!$B$8</f>
        <v>1527.75</v>
      </c>
      <c r="L40" s="6">
        <f>L39*'Reference Data'!$B$8</f>
        <v>1580.46</v>
      </c>
      <c r="M40" s="6">
        <f>M39*'Reference Data'!$B$8</f>
        <v>1630.23</v>
      </c>
      <c r="N40" s="6">
        <f>N39*'Reference Data'!$B$8</f>
        <v>1680.84</v>
      </c>
      <c r="O40" s="6">
        <f>O39*'Reference Data'!$B$8</f>
        <v>1733.34</v>
      </c>
      <c r="P40" s="6">
        <f>P39*'Reference Data'!$B$8</f>
        <v>1773.6599999999999</v>
      </c>
      <c r="Q40" s="6">
        <f>Q39*'Reference Data'!$B$8</f>
        <v>994.77</v>
      </c>
      <c r="R40" s="6">
        <f>R39*'Reference Data'!$B$8</f>
        <v>1076.8799999999999</v>
      </c>
      <c r="S40" s="6">
        <f>S39*'Reference Data'!$B$8</f>
        <v>1177.47</v>
      </c>
      <c r="T40" s="6">
        <f>T39*'Reference Data'!$B$8</f>
        <v>1264.83</v>
      </c>
      <c r="U40" s="6">
        <f>U39*'Reference Data'!$B$8</f>
        <v>1367.94</v>
      </c>
      <c r="V40" s="6">
        <f>V39*'Reference Data'!$B$8</f>
        <v>1469.16</v>
      </c>
      <c r="W40" s="6">
        <f>W39*'Reference Data'!$B$8</f>
        <v>1555.26</v>
      </c>
      <c r="X40" s="6">
        <f>X39*'Reference Data'!$B$8</f>
        <v>1640.31</v>
      </c>
      <c r="Y40" s="6">
        <f>Y39*'Reference Data'!$B$8</f>
        <v>1720.7399999999998</v>
      </c>
      <c r="Z40" s="6">
        <f>Z39*'Reference Data'!$B$8</f>
        <v>1802.43</v>
      </c>
      <c r="AA40" s="6">
        <f>AA39*'Reference Data'!$B$8</f>
        <v>1887.2700000000002</v>
      </c>
      <c r="AB40" s="6">
        <f>AB39*'Reference Data'!$B$8</f>
        <v>1952.1599999999999</v>
      </c>
      <c r="AC40" s="6">
        <f>AC39*'Reference Data'!$B$8</f>
        <v>1768.2</v>
      </c>
      <c r="AD40" s="6">
        <f>AD39*'Reference Data'!$B$8</f>
        <v>1800.75</v>
      </c>
      <c r="AE40" s="6">
        <f>AE39*'Reference Data'!$B$8</f>
        <v>1840.86</v>
      </c>
      <c r="AF40" s="6">
        <f>AF39*'Reference Data'!$B$8</f>
        <v>1875.51</v>
      </c>
      <c r="AG40" s="6">
        <f>AG39*'Reference Data'!$B$8</f>
        <v>1916.46</v>
      </c>
      <c r="AH40" s="6">
        <f>AH39*'Reference Data'!$B$8</f>
        <v>1956.78</v>
      </c>
      <c r="AI40" s="6">
        <f>AI39*'Reference Data'!$B$8</f>
        <v>1991.01</v>
      </c>
      <c r="AJ40" s="6">
        <f>AJ39*'Reference Data'!$B$8</f>
        <v>2025.03</v>
      </c>
      <c r="AK40" s="6">
        <f>AK39*'Reference Data'!$B$8</f>
        <v>2056.9500000000003</v>
      </c>
      <c r="AL40" s="6">
        <f>AL39*'Reference Data'!$B$8</f>
        <v>2089.29</v>
      </c>
      <c r="AM40" s="6">
        <f>AM39*'Reference Data'!$B$8</f>
        <v>2122.89</v>
      </c>
      <c r="AN40" s="6">
        <f>AN39*'Reference Data'!$B$8</f>
        <v>2148.7200000000003</v>
      </c>
    </row>
    <row r="41" spans="2:40">
      <c r="B41" t="s">
        <v>31</v>
      </c>
      <c r="C41" s="5">
        <f>C40/(5*60)</f>
        <v>1.3629</v>
      </c>
      <c r="D41" s="5">
        <f t="shared" ref="D41" si="2">D40/(5*60)</f>
        <v>4.0887000000000002</v>
      </c>
      <c r="E41" s="5">
        <f>E40/(5*60)</f>
        <v>3.9347000000000003</v>
      </c>
      <c r="F41" s="5">
        <f t="shared" ref="F41:AN41" si="3">F40/(5*60)</f>
        <v>4.1040999999999999</v>
      </c>
      <c r="G41" s="5">
        <f t="shared" si="3"/>
        <v>4.3120000000000003</v>
      </c>
      <c r="H41" s="5">
        <f t="shared" si="3"/>
        <v>4.4925999999999995</v>
      </c>
      <c r="I41" s="5">
        <f t="shared" si="3"/>
        <v>4.7054</v>
      </c>
      <c r="J41" s="5">
        <f t="shared" si="3"/>
        <v>4.9146999999999998</v>
      </c>
      <c r="K41" s="5">
        <f t="shared" si="3"/>
        <v>5.0925000000000002</v>
      </c>
      <c r="L41" s="5">
        <f t="shared" si="3"/>
        <v>5.2682000000000002</v>
      </c>
      <c r="M41" s="5">
        <f t="shared" si="3"/>
        <v>5.4340999999999999</v>
      </c>
      <c r="N41" s="5">
        <f t="shared" si="3"/>
        <v>5.6027999999999993</v>
      </c>
      <c r="O41" s="5">
        <f t="shared" si="3"/>
        <v>5.7778</v>
      </c>
      <c r="P41" s="5">
        <f t="shared" si="3"/>
        <v>5.9121999999999995</v>
      </c>
      <c r="Q41" s="5">
        <f t="shared" si="3"/>
        <v>3.3159000000000001</v>
      </c>
      <c r="R41" s="5">
        <f t="shared" si="3"/>
        <v>3.5895999999999995</v>
      </c>
      <c r="S41" s="5">
        <f t="shared" si="3"/>
        <v>3.9249000000000001</v>
      </c>
      <c r="T41" s="5">
        <f t="shared" si="3"/>
        <v>4.2161</v>
      </c>
      <c r="U41" s="5">
        <f t="shared" si="3"/>
        <v>4.5598000000000001</v>
      </c>
      <c r="V41" s="5">
        <f t="shared" si="3"/>
        <v>4.8972000000000007</v>
      </c>
      <c r="W41" s="5">
        <f t="shared" si="3"/>
        <v>5.1841999999999997</v>
      </c>
      <c r="X41" s="5">
        <f t="shared" si="3"/>
        <v>5.4676999999999998</v>
      </c>
      <c r="Y41" s="5">
        <f t="shared" si="3"/>
        <v>5.7357999999999993</v>
      </c>
      <c r="Z41" s="5">
        <f t="shared" si="3"/>
        <v>6.0080999999999998</v>
      </c>
      <c r="AA41" s="5">
        <f t="shared" si="3"/>
        <v>6.2909000000000006</v>
      </c>
      <c r="AB41" s="5">
        <f t="shared" si="3"/>
        <v>6.5071999999999992</v>
      </c>
      <c r="AC41" s="5">
        <f t="shared" si="3"/>
        <v>5.8940000000000001</v>
      </c>
      <c r="AD41" s="5">
        <f t="shared" si="3"/>
        <v>6.0025000000000004</v>
      </c>
      <c r="AE41" s="5">
        <f t="shared" si="3"/>
        <v>6.1361999999999997</v>
      </c>
      <c r="AF41" s="5">
        <f t="shared" si="3"/>
        <v>6.2516999999999996</v>
      </c>
      <c r="AG41" s="5">
        <f t="shared" si="3"/>
        <v>6.3882000000000003</v>
      </c>
      <c r="AH41" s="5">
        <f t="shared" si="3"/>
        <v>6.5225999999999997</v>
      </c>
      <c r="AI41" s="5">
        <f t="shared" si="3"/>
        <v>6.6367000000000003</v>
      </c>
      <c r="AJ41" s="5">
        <f t="shared" si="3"/>
        <v>6.7500999999999998</v>
      </c>
      <c r="AK41" s="5">
        <f t="shared" si="3"/>
        <v>6.8565000000000005</v>
      </c>
      <c r="AL41" s="5">
        <f t="shared" si="3"/>
        <v>6.9642999999999997</v>
      </c>
      <c r="AM41" s="5">
        <f t="shared" si="3"/>
        <v>7.0762999999999998</v>
      </c>
      <c r="AN41" s="5">
        <f t="shared" si="3"/>
        <v>7.1624000000000008</v>
      </c>
    </row>
    <row r="42" spans="2:40">
      <c r="B42" t="s">
        <v>32</v>
      </c>
      <c r="C42" s="5">
        <f t="shared" ref="C42:D42" si="4">C38/(30*24*60*60)</f>
        <v>5.258101851851852E-2</v>
      </c>
      <c r="D42" s="5">
        <f t="shared" si="4"/>
        <v>0.15774305555555557</v>
      </c>
      <c r="E42" s="5">
        <f>E38/(30*24*60*60)</f>
        <v>0.1518016975308642</v>
      </c>
      <c r="F42" s="5">
        <f t="shared" ref="F42:AN42" si="5">F38/(30*24*60*60)</f>
        <v>0.15833719135802468</v>
      </c>
      <c r="G42" s="5">
        <f t="shared" si="5"/>
        <v>0.16635802469135802</v>
      </c>
      <c r="H42" s="5">
        <f t="shared" si="5"/>
        <v>0.17332561728395063</v>
      </c>
      <c r="I42" s="5">
        <f t="shared" si="5"/>
        <v>0.1815354938271605</v>
      </c>
      <c r="J42" s="5">
        <f t="shared" si="5"/>
        <v>0.18961033950617284</v>
      </c>
      <c r="K42" s="5">
        <f t="shared" si="5"/>
        <v>0.19646990740740741</v>
      </c>
      <c r="L42" s="5">
        <f t="shared" si="5"/>
        <v>0.20324845679012346</v>
      </c>
      <c r="M42" s="5">
        <f t="shared" si="5"/>
        <v>0.20964891975308642</v>
      </c>
      <c r="N42" s="5">
        <f t="shared" si="5"/>
        <v>0.21615740740740741</v>
      </c>
      <c r="O42" s="5">
        <f t="shared" si="5"/>
        <v>0.22290895061728394</v>
      </c>
      <c r="P42" s="5">
        <f t="shared" si="5"/>
        <v>0.22809413580246912</v>
      </c>
      <c r="Q42" s="5">
        <f t="shared" si="5"/>
        <v>0.12792824074074075</v>
      </c>
      <c r="R42" s="5">
        <f t="shared" si="5"/>
        <v>0.13848765432098764</v>
      </c>
      <c r="S42" s="5">
        <f t="shared" si="5"/>
        <v>0.15142361111111111</v>
      </c>
      <c r="T42" s="5">
        <f t="shared" si="5"/>
        <v>0.16265817901234567</v>
      </c>
      <c r="U42" s="5">
        <f t="shared" si="5"/>
        <v>0.17591820987654322</v>
      </c>
      <c r="V42" s="5">
        <f t="shared" si="5"/>
        <v>0.18893518518518518</v>
      </c>
      <c r="W42" s="5">
        <f t="shared" si="5"/>
        <v>0.20000771604938272</v>
      </c>
      <c r="X42" s="5">
        <f t="shared" si="5"/>
        <v>0.21094521604938271</v>
      </c>
      <c r="Y42" s="5">
        <f t="shared" si="5"/>
        <v>0.22128858024691359</v>
      </c>
      <c r="Z42" s="5">
        <f t="shared" si="5"/>
        <v>0.23179398148148148</v>
      </c>
      <c r="AA42" s="5">
        <f t="shared" si="5"/>
        <v>0.24270447530864198</v>
      </c>
      <c r="AB42" s="5">
        <f t="shared" si="5"/>
        <v>0.25104938271604937</v>
      </c>
      <c r="AC42" s="5">
        <f t="shared" si="5"/>
        <v>0.22739197530864197</v>
      </c>
      <c r="AD42" s="5">
        <f t="shared" si="5"/>
        <v>0.23157793209876543</v>
      </c>
      <c r="AE42" s="5">
        <f t="shared" si="5"/>
        <v>0.23673611111111112</v>
      </c>
      <c r="AF42" s="5">
        <f t="shared" si="5"/>
        <v>0.24119212962962963</v>
      </c>
      <c r="AG42" s="5">
        <f t="shared" si="5"/>
        <v>0.24645833333333333</v>
      </c>
      <c r="AH42" s="5">
        <f t="shared" si="5"/>
        <v>0.25164351851851852</v>
      </c>
      <c r="AI42" s="5">
        <f t="shared" si="5"/>
        <v>0.25604552469135805</v>
      </c>
      <c r="AJ42" s="5">
        <f t="shared" si="5"/>
        <v>0.26042052469135801</v>
      </c>
      <c r="AK42" s="5">
        <f t="shared" si="5"/>
        <v>0.26452546296296298</v>
      </c>
      <c r="AL42" s="5">
        <f t="shared" si="5"/>
        <v>0.26868441358024692</v>
      </c>
      <c r="AM42" s="5">
        <f t="shared" si="5"/>
        <v>0.2730054012345679</v>
      </c>
      <c r="AN42" s="5">
        <f t="shared" si="5"/>
        <v>0.27632716049382716</v>
      </c>
    </row>
    <row r="44" spans="2:40">
      <c r="B44" t="s">
        <v>18</v>
      </c>
      <c r="C44" s="6">
        <f>ROUNDUP(C30*'Reference Data'!$B$4,0)</f>
        <v>19470</v>
      </c>
      <c r="D44" s="6">
        <f>ROUNDUP(D30*'Reference Data'!$B$4,0)</f>
        <v>58410</v>
      </c>
      <c r="E44" s="6">
        <f>ROUNDUP(E30*'Reference Data'!$B$4,0)</f>
        <v>168630</v>
      </c>
      <c r="F44" s="6">
        <f>ROUNDUP(F30*'Reference Data'!$B$4,0)</f>
        <v>175890</v>
      </c>
      <c r="G44" s="6">
        <f>ROUNDUP(G30*'Reference Data'!$B$4,0)</f>
        <v>184800</v>
      </c>
      <c r="H44" s="6">
        <f>ROUNDUP(H30*'Reference Data'!$B$4,0)</f>
        <v>192540</v>
      </c>
      <c r="I44" s="6">
        <f>ROUNDUP(I30*'Reference Data'!$B$4,0)</f>
        <v>201660</v>
      </c>
      <c r="J44" s="6">
        <f>ROUNDUP(J30*'Reference Data'!$B$4,0)</f>
        <v>210630</v>
      </c>
      <c r="K44" s="6">
        <f>ROUNDUP(K30*'Reference Data'!$B$4,0)</f>
        <v>218250</v>
      </c>
      <c r="L44" s="6">
        <f>ROUNDUP(L30*'Reference Data'!$B$4,0)</f>
        <v>225780</v>
      </c>
      <c r="M44" s="6">
        <f>ROUNDUP(M30*'Reference Data'!$B$4,0)</f>
        <v>232890</v>
      </c>
      <c r="N44" s="6">
        <f>ROUNDUP(N30*'Reference Data'!$B$4,0)</f>
        <v>240120</v>
      </c>
      <c r="O44" s="6">
        <f>ROUNDUP(O30*'Reference Data'!$B$4,0)</f>
        <v>247620</v>
      </c>
      <c r="P44" s="6">
        <f>ROUNDUP(P30*'Reference Data'!$B$4,0)</f>
        <v>253380</v>
      </c>
      <c r="Q44" s="6">
        <f>ROUNDUP(Q30*'Reference Data'!$B$4,0)</f>
        <v>142110</v>
      </c>
      <c r="R44" s="6">
        <f>ROUNDUP(R30*'Reference Data'!$B$4,0)</f>
        <v>153840</v>
      </c>
      <c r="S44" s="6">
        <f>ROUNDUP(S30*'Reference Data'!$B$4,0)</f>
        <v>168210</v>
      </c>
      <c r="T44" s="6">
        <f>ROUNDUP(T30*'Reference Data'!$B$4,0)</f>
        <v>180690</v>
      </c>
      <c r="U44" s="6">
        <f>ROUNDUP(U30*'Reference Data'!$B$4,0)</f>
        <v>195420</v>
      </c>
      <c r="V44" s="6">
        <f>ROUNDUP(V30*'Reference Data'!$B$4,0)</f>
        <v>209880</v>
      </c>
      <c r="W44" s="6">
        <f>ROUNDUP(W30*'Reference Data'!$B$4,0)</f>
        <v>222180</v>
      </c>
      <c r="X44" s="6">
        <f>ROUNDUP(X30*'Reference Data'!$B$4,0)</f>
        <v>234330</v>
      </c>
      <c r="Y44" s="6">
        <f>ROUNDUP(Y30*'Reference Data'!$B$4,0)</f>
        <v>245820</v>
      </c>
      <c r="Z44" s="6">
        <f>ROUNDUP(Z30*'Reference Data'!$B$4,0)</f>
        <v>257490</v>
      </c>
      <c r="AA44" s="6">
        <f>ROUNDUP(AA30*'Reference Data'!$B$4,0)</f>
        <v>269610</v>
      </c>
      <c r="AB44" s="6">
        <f>ROUNDUP(AB30*'Reference Data'!$B$4,0)</f>
        <v>278880</v>
      </c>
      <c r="AC44" s="6">
        <f>ROUNDUP(AC30*'Reference Data'!$B$4,0)</f>
        <v>252600</v>
      </c>
      <c r="AD44" s="6">
        <f>ROUNDUP(AD30*'Reference Data'!$B$4,0)</f>
        <v>257250</v>
      </c>
      <c r="AE44" s="6">
        <f>ROUNDUP(AE30*'Reference Data'!$B$4,0)</f>
        <v>262980</v>
      </c>
      <c r="AF44" s="6">
        <f>ROUNDUP(AF30*'Reference Data'!$B$4,0)</f>
        <v>267930</v>
      </c>
      <c r="AG44" s="6">
        <f>ROUNDUP(AG30*'Reference Data'!$B$4,0)</f>
        <v>273780</v>
      </c>
      <c r="AH44" s="6">
        <f>ROUNDUP(AH30*'Reference Data'!$B$4,0)</f>
        <v>279540</v>
      </c>
      <c r="AI44" s="6">
        <f>ROUNDUP(AI30*'Reference Data'!$B$4,0)</f>
        <v>284430</v>
      </c>
      <c r="AJ44" s="6">
        <f>ROUNDUP(AJ30*'Reference Data'!$B$4,0)</f>
        <v>289290</v>
      </c>
      <c r="AK44" s="6">
        <f>ROUNDUP(AK30*'Reference Data'!$B$4,0)</f>
        <v>293850</v>
      </c>
      <c r="AL44" s="6">
        <f>ROUNDUP(AL30*'Reference Data'!$B$4,0)</f>
        <v>298470</v>
      </c>
      <c r="AM44" s="6">
        <f>ROUNDUP(AM30*'Reference Data'!$B$4,0)</f>
        <v>303270</v>
      </c>
      <c r="AN44" s="6">
        <f>ROUNDUP(AN30*'Reference Data'!$B$4,0)</f>
        <v>306960</v>
      </c>
    </row>
    <row r="45" spans="2:40">
      <c r="B45" t="s">
        <v>34</v>
      </c>
      <c r="C45" s="6">
        <f>C44*'Reference Data'!$B$7</f>
        <v>1168.2</v>
      </c>
      <c r="D45" s="6">
        <f>D44*'Reference Data'!$B$7</f>
        <v>3504.6</v>
      </c>
      <c r="E45" s="6">
        <f>E44*'Reference Data'!$B$7</f>
        <v>10117.799999999999</v>
      </c>
      <c r="F45" s="6">
        <f>F44*'Reference Data'!$B$7</f>
        <v>10553.4</v>
      </c>
      <c r="G45" s="6">
        <f>G44*'Reference Data'!$B$7</f>
        <v>11088</v>
      </c>
      <c r="H45" s="6">
        <f>H44*'Reference Data'!$B$7</f>
        <v>11552.4</v>
      </c>
      <c r="I45" s="6">
        <f>I44*'Reference Data'!$B$7</f>
        <v>12099.6</v>
      </c>
      <c r="J45" s="6">
        <f>J44*'Reference Data'!$B$7</f>
        <v>12637.8</v>
      </c>
      <c r="K45" s="6">
        <f>K44*'Reference Data'!$B$7</f>
        <v>13095</v>
      </c>
      <c r="L45" s="6">
        <f>L44*'Reference Data'!$B$7</f>
        <v>13546.8</v>
      </c>
      <c r="M45" s="6">
        <f>M44*'Reference Data'!$B$7</f>
        <v>13973.4</v>
      </c>
      <c r="N45" s="6">
        <f>N44*'Reference Data'!$B$7</f>
        <v>14407.199999999999</v>
      </c>
      <c r="O45" s="6">
        <f>O44*'Reference Data'!$B$7</f>
        <v>14857.199999999999</v>
      </c>
      <c r="P45" s="6">
        <f>P44*'Reference Data'!$B$7</f>
        <v>15202.8</v>
      </c>
      <c r="Q45" s="6">
        <f>Q44*'Reference Data'!$B$7</f>
        <v>8526.6</v>
      </c>
      <c r="R45" s="6">
        <f>R44*'Reference Data'!$B$7</f>
        <v>9230.4</v>
      </c>
      <c r="S45" s="6">
        <f>S44*'Reference Data'!$B$7</f>
        <v>10092.6</v>
      </c>
      <c r="T45" s="6">
        <f>T44*'Reference Data'!$B$7</f>
        <v>10841.4</v>
      </c>
      <c r="U45" s="6">
        <f>U44*'Reference Data'!$B$7</f>
        <v>11725.199999999999</v>
      </c>
      <c r="V45" s="6">
        <f>V44*'Reference Data'!$B$7</f>
        <v>12592.8</v>
      </c>
      <c r="W45" s="6">
        <f>W44*'Reference Data'!$B$7</f>
        <v>13330.8</v>
      </c>
      <c r="X45" s="6">
        <f>X44*'Reference Data'!$B$7</f>
        <v>14059.8</v>
      </c>
      <c r="Y45" s="6">
        <f>Y44*'Reference Data'!$B$7</f>
        <v>14749.199999999999</v>
      </c>
      <c r="Z45" s="6">
        <f>Z44*'Reference Data'!$B$7</f>
        <v>15449.4</v>
      </c>
      <c r="AA45" s="6">
        <f>AA44*'Reference Data'!$B$7</f>
        <v>16176.599999999999</v>
      </c>
      <c r="AB45" s="6">
        <f>AB44*'Reference Data'!$B$7</f>
        <v>16732.8</v>
      </c>
      <c r="AC45" s="6">
        <f>AC44*'Reference Data'!$B$7</f>
        <v>15156</v>
      </c>
      <c r="AD45" s="6">
        <f>AD44*'Reference Data'!$B$7</f>
        <v>15435</v>
      </c>
      <c r="AE45" s="6">
        <f>AE44*'Reference Data'!$B$7</f>
        <v>15778.8</v>
      </c>
      <c r="AF45" s="6">
        <f>AF44*'Reference Data'!$B$7</f>
        <v>16075.8</v>
      </c>
      <c r="AG45" s="6">
        <f>AG44*'Reference Data'!$B$7</f>
        <v>16426.8</v>
      </c>
      <c r="AH45" s="6">
        <f>AH44*'Reference Data'!$B$7</f>
        <v>16772.399999999998</v>
      </c>
      <c r="AI45" s="6">
        <f>AI44*'Reference Data'!$B$7</f>
        <v>17065.8</v>
      </c>
      <c r="AJ45" s="6">
        <f>AJ44*'Reference Data'!$B$7</f>
        <v>17357.399999999998</v>
      </c>
      <c r="AK45" s="6">
        <f>AK44*'Reference Data'!$B$7</f>
        <v>17631</v>
      </c>
      <c r="AL45" s="6">
        <f>AL44*'Reference Data'!$B$7</f>
        <v>17908.2</v>
      </c>
      <c r="AM45" s="6">
        <f>AM44*'Reference Data'!$B$7</f>
        <v>18196.2</v>
      </c>
      <c r="AN45" s="6">
        <f>AN44*'Reference Data'!$B$7</f>
        <v>18417.599999999999</v>
      </c>
    </row>
    <row r="46" spans="2:40">
      <c r="B46" t="s">
        <v>35</v>
      </c>
      <c r="C46" s="6">
        <f>C45*'Reference Data'!$B$8</f>
        <v>58.410000000000004</v>
      </c>
      <c r="D46" s="6">
        <f>D45*'Reference Data'!$B$8</f>
        <v>175.23000000000002</v>
      </c>
      <c r="E46" s="6">
        <f>E45*'Reference Data'!$B$8</f>
        <v>505.89</v>
      </c>
      <c r="F46" s="6">
        <f>F45*'Reference Data'!$B$8</f>
        <v>527.66999999999996</v>
      </c>
      <c r="G46" s="6">
        <f>G45*'Reference Data'!$B$8</f>
        <v>554.4</v>
      </c>
      <c r="H46" s="6">
        <f>H45*'Reference Data'!$B$8</f>
        <v>577.62</v>
      </c>
      <c r="I46" s="6">
        <f>I45*'Reference Data'!$B$8</f>
        <v>604.98</v>
      </c>
      <c r="J46" s="6">
        <f>J45*'Reference Data'!$B$8</f>
        <v>631.89</v>
      </c>
      <c r="K46" s="6">
        <f>K45*'Reference Data'!$B$8</f>
        <v>654.75</v>
      </c>
      <c r="L46" s="6">
        <f>L45*'Reference Data'!$B$8</f>
        <v>677.34</v>
      </c>
      <c r="M46" s="6">
        <f>M45*'Reference Data'!$B$8</f>
        <v>698.67000000000007</v>
      </c>
      <c r="N46" s="6">
        <f>N45*'Reference Data'!$B$8</f>
        <v>720.36</v>
      </c>
      <c r="O46" s="6">
        <f>O45*'Reference Data'!$B$8</f>
        <v>742.86</v>
      </c>
      <c r="P46" s="6">
        <f>P45*'Reference Data'!$B$8</f>
        <v>760.14</v>
      </c>
      <c r="Q46" s="6">
        <f>Q45*'Reference Data'!$B$8</f>
        <v>426.33000000000004</v>
      </c>
      <c r="R46" s="6">
        <f>R45*'Reference Data'!$B$8</f>
        <v>461.52</v>
      </c>
      <c r="S46" s="6">
        <f>S45*'Reference Data'!$B$8</f>
        <v>504.63000000000005</v>
      </c>
      <c r="T46" s="6">
        <f>T45*'Reference Data'!$B$8</f>
        <v>542.07000000000005</v>
      </c>
      <c r="U46" s="6">
        <f>U45*'Reference Data'!$B$8</f>
        <v>586.26</v>
      </c>
      <c r="V46" s="6">
        <f>V45*'Reference Data'!$B$8</f>
        <v>629.64</v>
      </c>
      <c r="W46" s="6">
        <f>W45*'Reference Data'!$B$8</f>
        <v>666.54</v>
      </c>
      <c r="X46" s="6">
        <f>X45*'Reference Data'!$B$8</f>
        <v>702.99</v>
      </c>
      <c r="Y46" s="6">
        <f>Y45*'Reference Data'!$B$8</f>
        <v>737.46</v>
      </c>
      <c r="Z46" s="6">
        <f>Z45*'Reference Data'!$B$8</f>
        <v>772.47</v>
      </c>
      <c r="AA46" s="6">
        <f>AA45*'Reference Data'!$B$8</f>
        <v>808.82999999999993</v>
      </c>
      <c r="AB46" s="6">
        <f>AB45*'Reference Data'!$B$8</f>
        <v>836.64</v>
      </c>
      <c r="AC46" s="6">
        <f>AC45*'Reference Data'!$B$8</f>
        <v>757.80000000000007</v>
      </c>
      <c r="AD46" s="6">
        <f>AD45*'Reference Data'!$B$8</f>
        <v>771.75</v>
      </c>
      <c r="AE46" s="6">
        <f>AE45*'Reference Data'!$B$8</f>
        <v>788.94</v>
      </c>
      <c r="AF46" s="6">
        <f>AF45*'Reference Data'!$B$8</f>
        <v>803.79</v>
      </c>
      <c r="AG46" s="6">
        <f>AG45*'Reference Data'!$B$8</f>
        <v>821.34</v>
      </c>
      <c r="AH46" s="6">
        <f>AH45*'Reference Data'!$B$8</f>
        <v>838.61999999999989</v>
      </c>
      <c r="AI46" s="6">
        <f>AI45*'Reference Data'!$B$8</f>
        <v>853.29</v>
      </c>
      <c r="AJ46" s="6">
        <f>AJ45*'Reference Data'!$B$8</f>
        <v>867.86999999999989</v>
      </c>
      <c r="AK46" s="6">
        <f>AK45*'Reference Data'!$B$8</f>
        <v>881.55000000000007</v>
      </c>
      <c r="AL46" s="6">
        <f>AL45*'Reference Data'!$B$8</f>
        <v>895.41000000000008</v>
      </c>
      <c r="AM46" s="6">
        <f>AM45*'Reference Data'!$B$8</f>
        <v>909.81000000000006</v>
      </c>
      <c r="AN46" s="6">
        <f>AN45*'Reference Data'!$B$8</f>
        <v>920.88</v>
      </c>
    </row>
    <row r="47" spans="2:40">
      <c r="B47" t="s">
        <v>36</v>
      </c>
      <c r="C47" s="5">
        <f t="shared" ref="C47:D47" si="6">C46/(60*5)</f>
        <v>0.19470000000000001</v>
      </c>
      <c r="D47" s="5">
        <f t="shared" si="6"/>
        <v>0.58410000000000006</v>
      </c>
      <c r="E47" s="5">
        <f>E46/(60*5)</f>
        <v>1.6862999999999999</v>
      </c>
      <c r="F47" s="5">
        <f t="shared" ref="F47:AN47" si="7">F46/(60*5)</f>
        <v>1.7588999999999999</v>
      </c>
      <c r="G47" s="5">
        <f t="shared" si="7"/>
        <v>1.8479999999999999</v>
      </c>
      <c r="H47" s="5">
        <f t="shared" si="7"/>
        <v>1.9254</v>
      </c>
      <c r="I47" s="5">
        <f t="shared" si="7"/>
        <v>2.0165999999999999</v>
      </c>
      <c r="J47" s="5">
        <f t="shared" si="7"/>
        <v>2.1063000000000001</v>
      </c>
      <c r="K47" s="5">
        <f t="shared" si="7"/>
        <v>2.1825000000000001</v>
      </c>
      <c r="L47" s="5">
        <f t="shared" si="7"/>
        <v>2.2578</v>
      </c>
      <c r="M47" s="5">
        <f t="shared" si="7"/>
        <v>2.3289000000000004</v>
      </c>
      <c r="N47" s="5">
        <f t="shared" si="7"/>
        <v>2.4012000000000002</v>
      </c>
      <c r="O47" s="5">
        <f t="shared" si="7"/>
        <v>2.4762</v>
      </c>
      <c r="P47" s="5">
        <f t="shared" si="7"/>
        <v>2.5337999999999998</v>
      </c>
      <c r="Q47" s="5">
        <f t="shared" si="7"/>
        <v>1.4211</v>
      </c>
      <c r="R47" s="5">
        <f t="shared" si="7"/>
        <v>1.5384</v>
      </c>
      <c r="S47" s="5">
        <f t="shared" si="7"/>
        <v>1.6821000000000002</v>
      </c>
      <c r="T47" s="5">
        <f t="shared" si="7"/>
        <v>1.8069000000000002</v>
      </c>
      <c r="U47" s="5">
        <f t="shared" si="7"/>
        <v>1.9541999999999999</v>
      </c>
      <c r="V47" s="5">
        <f t="shared" si="7"/>
        <v>2.0987999999999998</v>
      </c>
      <c r="W47" s="5">
        <f t="shared" si="7"/>
        <v>2.2218</v>
      </c>
      <c r="X47" s="5">
        <f t="shared" si="7"/>
        <v>2.3433000000000002</v>
      </c>
      <c r="Y47" s="5">
        <f t="shared" si="7"/>
        <v>2.4582000000000002</v>
      </c>
      <c r="Z47" s="5">
        <f t="shared" si="7"/>
        <v>2.5749</v>
      </c>
      <c r="AA47" s="5">
        <f t="shared" si="7"/>
        <v>2.6960999999999999</v>
      </c>
      <c r="AB47" s="5">
        <f t="shared" si="7"/>
        <v>2.7888000000000002</v>
      </c>
      <c r="AC47" s="5">
        <f t="shared" si="7"/>
        <v>2.5260000000000002</v>
      </c>
      <c r="AD47" s="5">
        <f t="shared" si="7"/>
        <v>2.5724999999999998</v>
      </c>
      <c r="AE47" s="5">
        <f t="shared" si="7"/>
        <v>2.6298000000000004</v>
      </c>
      <c r="AF47" s="5">
        <f t="shared" si="7"/>
        <v>2.6793</v>
      </c>
      <c r="AG47" s="5">
        <f t="shared" si="7"/>
        <v>2.7378</v>
      </c>
      <c r="AH47" s="5">
        <f t="shared" si="7"/>
        <v>2.7953999999999994</v>
      </c>
      <c r="AI47" s="5">
        <f t="shared" si="7"/>
        <v>2.8443000000000001</v>
      </c>
      <c r="AJ47" s="5">
        <f t="shared" si="7"/>
        <v>2.8928999999999996</v>
      </c>
      <c r="AK47" s="5">
        <f t="shared" si="7"/>
        <v>2.9385000000000003</v>
      </c>
      <c r="AL47" s="5">
        <f t="shared" si="7"/>
        <v>2.9847000000000001</v>
      </c>
      <c r="AM47" s="5">
        <f t="shared" si="7"/>
        <v>3.0327000000000002</v>
      </c>
      <c r="AN47" s="5">
        <f t="shared" si="7"/>
        <v>3.0695999999999999</v>
      </c>
    </row>
    <row r="48" spans="2:40">
      <c r="B48" t="s">
        <v>37</v>
      </c>
      <c r="C48" s="19">
        <f t="shared" ref="C48:D48" si="8">C44/(30*24*60*60)</f>
        <v>7.5115740740740742E-3</v>
      </c>
      <c r="D48" s="19">
        <f t="shared" si="8"/>
        <v>2.2534722222222223E-2</v>
      </c>
      <c r="E48" s="5">
        <f>E44/(30*24*60*60)</f>
        <v>6.5057870370370377E-2</v>
      </c>
      <c r="F48" s="5">
        <f t="shared" ref="F48:AN48" si="9">F44/(30*24*60*60)</f>
        <v>6.7858796296296292E-2</v>
      </c>
      <c r="G48" s="5">
        <f t="shared" si="9"/>
        <v>7.1296296296296302E-2</v>
      </c>
      <c r="H48" s="5">
        <f t="shared" si="9"/>
        <v>7.4282407407407408E-2</v>
      </c>
      <c r="I48" s="5">
        <f t="shared" si="9"/>
        <v>7.7800925925925926E-2</v>
      </c>
      <c r="J48" s="5">
        <f t="shared" si="9"/>
        <v>8.1261574074074069E-2</v>
      </c>
      <c r="K48" s="5">
        <f t="shared" si="9"/>
        <v>8.4201388888888895E-2</v>
      </c>
      <c r="L48" s="5">
        <f t="shared" si="9"/>
        <v>8.7106481481481479E-2</v>
      </c>
      <c r="M48" s="5">
        <f t="shared" si="9"/>
        <v>8.9849537037037033E-2</v>
      </c>
      <c r="N48" s="5">
        <f t="shared" si="9"/>
        <v>9.2638888888888896E-2</v>
      </c>
      <c r="O48" s="5">
        <f t="shared" si="9"/>
        <v>9.5532407407407413E-2</v>
      </c>
      <c r="P48" s="5">
        <f t="shared" si="9"/>
        <v>9.7754629629629636E-2</v>
      </c>
      <c r="Q48" s="5">
        <f t="shared" si="9"/>
        <v>5.482638888888889E-2</v>
      </c>
      <c r="R48" s="5">
        <f t="shared" si="9"/>
        <v>5.935185185185185E-2</v>
      </c>
      <c r="S48" s="5">
        <f t="shared" si="9"/>
        <v>6.4895833333333333E-2</v>
      </c>
      <c r="T48" s="5">
        <f t="shared" si="9"/>
        <v>6.9710648148148147E-2</v>
      </c>
      <c r="U48" s="5">
        <f t="shared" si="9"/>
        <v>7.5393518518518512E-2</v>
      </c>
      <c r="V48" s="5">
        <f t="shared" si="9"/>
        <v>8.0972222222222223E-2</v>
      </c>
      <c r="W48" s="5">
        <f t="shared" si="9"/>
        <v>8.5717592592592595E-2</v>
      </c>
      <c r="X48" s="5">
        <f t="shared" si="9"/>
        <v>9.0405092592592592E-2</v>
      </c>
      <c r="Y48" s="5">
        <f t="shared" si="9"/>
        <v>9.4837962962962957E-2</v>
      </c>
      <c r="Z48" s="5">
        <f t="shared" si="9"/>
        <v>9.9340277777777777E-2</v>
      </c>
      <c r="AA48" s="5">
        <f t="shared" si="9"/>
        <v>0.10401620370370371</v>
      </c>
      <c r="AB48" s="5">
        <f t="shared" si="9"/>
        <v>0.10759259259259259</v>
      </c>
      <c r="AC48" s="5">
        <f t="shared" si="9"/>
        <v>9.7453703703703709E-2</v>
      </c>
      <c r="AD48" s="5">
        <f t="shared" si="9"/>
        <v>9.9247685185185189E-2</v>
      </c>
      <c r="AE48" s="5">
        <f t="shared" si="9"/>
        <v>0.10145833333333333</v>
      </c>
      <c r="AF48" s="5">
        <f t="shared" si="9"/>
        <v>0.10336805555555556</v>
      </c>
      <c r="AG48" s="5">
        <f t="shared" si="9"/>
        <v>0.105625</v>
      </c>
      <c r="AH48" s="5">
        <f t="shared" si="9"/>
        <v>0.10784722222222222</v>
      </c>
      <c r="AI48" s="5">
        <f t="shared" si="9"/>
        <v>0.1097337962962963</v>
      </c>
      <c r="AJ48" s="5">
        <f t="shared" si="9"/>
        <v>0.1116087962962963</v>
      </c>
      <c r="AK48" s="5">
        <f t="shared" si="9"/>
        <v>0.11336805555555556</v>
      </c>
      <c r="AL48" s="5">
        <f t="shared" si="9"/>
        <v>0.11515046296296297</v>
      </c>
      <c r="AM48" s="5">
        <f t="shared" si="9"/>
        <v>0.11700231481481481</v>
      </c>
      <c r="AN48" s="5">
        <f t="shared" si="9"/>
        <v>0.11842592592592592</v>
      </c>
    </row>
    <row r="50" spans="2:40">
      <c r="B50" t="s">
        <v>17</v>
      </c>
      <c r="C50" s="6">
        <f>ROUNDUP(C30*'Reference Data'!$B$5,0)</f>
        <v>14058638</v>
      </c>
      <c r="D50" s="6">
        <f>ROUNDUP(D30*'Reference Data'!$B$5,0)</f>
        <v>42175914</v>
      </c>
      <c r="E50" s="6">
        <f>ROUNDUP(E30*'Reference Data'!$B$5,0)</f>
        <v>121762102</v>
      </c>
      <c r="F50" s="6">
        <f>ROUNDUP(F30*'Reference Data'!$B$5,0)</f>
        <v>127004306</v>
      </c>
      <c r="G50" s="6">
        <f>ROUNDUP(G30*'Reference Data'!$B$5,0)</f>
        <v>133437920</v>
      </c>
      <c r="H50" s="6">
        <f>ROUNDUP(H30*'Reference Data'!$B$5,0)</f>
        <v>139026716</v>
      </c>
      <c r="I50" s="6">
        <f>ROUNDUP(I30*'Reference Data'!$B$5,0)</f>
        <v>145611964</v>
      </c>
      <c r="J50" s="6">
        <f>ROUNDUP(J30*'Reference Data'!$B$5,0)</f>
        <v>152088902</v>
      </c>
      <c r="K50" s="6">
        <f>ROUNDUP(K30*'Reference Data'!$B$5,0)</f>
        <v>157591050</v>
      </c>
      <c r="L50" s="6">
        <f>ROUNDUP(L30*'Reference Data'!$B$5,0)</f>
        <v>163028212</v>
      </c>
      <c r="M50" s="6">
        <f>ROUNDUP(M30*'Reference Data'!$B$5,0)</f>
        <v>168162106</v>
      </c>
      <c r="N50" s="6">
        <f>ROUNDUP(N30*'Reference Data'!$B$5,0)</f>
        <v>173382648</v>
      </c>
      <c r="O50" s="6">
        <f>ROUNDUP(O30*'Reference Data'!$B$5,0)</f>
        <v>178798148</v>
      </c>
      <c r="P50" s="6">
        <f>ROUNDUP(P30*'Reference Data'!$B$5,0)</f>
        <v>182957252</v>
      </c>
      <c r="Q50" s="6">
        <f>ROUNDUP(Q30*'Reference Data'!$B$5,0)</f>
        <v>102612894</v>
      </c>
      <c r="R50" s="6">
        <f>ROUNDUP(R30*'Reference Data'!$B$5,0)</f>
        <v>111082736</v>
      </c>
      <c r="S50" s="6">
        <f>ROUNDUP(S30*'Reference Data'!$B$5,0)</f>
        <v>121458834</v>
      </c>
      <c r="T50" s="6">
        <f>ROUNDUP(T30*'Reference Data'!$B$5,0)</f>
        <v>130470226</v>
      </c>
      <c r="U50" s="6">
        <f>ROUNDUP(U30*'Reference Data'!$B$5,0)</f>
        <v>141106268</v>
      </c>
      <c r="V50" s="6">
        <f>ROUNDUP(V30*'Reference Data'!$B$5,0)</f>
        <v>151547352</v>
      </c>
      <c r="W50" s="6">
        <f>ROUNDUP(W30*'Reference Data'!$B$5,0)</f>
        <v>160428772</v>
      </c>
      <c r="X50" s="6">
        <f>ROUNDUP(X30*'Reference Data'!$B$5,0)</f>
        <v>169201882</v>
      </c>
      <c r="Y50" s="6">
        <f>ROUNDUP(Y30*'Reference Data'!$B$5,0)</f>
        <v>177498428</v>
      </c>
      <c r="Z50" s="6">
        <f>ROUNDUP(Z30*'Reference Data'!$B$5,0)</f>
        <v>185924946</v>
      </c>
      <c r="AA50" s="6">
        <f>ROUNDUP(AA30*'Reference Data'!$B$5,0)</f>
        <v>194676394</v>
      </c>
      <c r="AB50" s="6">
        <f>ROUNDUP(AB30*'Reference Data'!$B$5,0)</f>
        <v>201369952</v>
      </c>
      <c r="AC50" s="6">
        <f>ROUNDUP(AC30*'Reference Data'!$B$5,0)</f>
        <v>182394040</v>
      </c>
      <c r="AD50" s="6">
        <f>ROUNDUP(AD30*'Reference Data'!$B$5,0)</f>
        <v>185751650</v>
      </c>
      <c r="AE50" s="6">
        <f>ROUNDUP(AE30*'Reference Data'!$B$5,0)</f>
        <v>189889092</v>
      </c>
      <c r="AF50" s="6">
        <f>ROUNDUP(AF30*'Reference Data'!$B$5,0)</f>
        <v>193463322</v>
      </c>
      <c r="AG50" s="6">
        <f>ROUNDUP(AG30*'Reference Data'!$B$5,0)</f>
        <v>197687412</v>
      </c>
      <c r="AH50" s="6">
        <f>ROUNDUP(AH30*'Reference Data'!$B$5,0)</f>
        <v>201846516</v>
      </c>
      <c r="AI50" s="6">
        <f>ROUNDUP(AI30*'Reference Data'!$B$5,0)</f>
        <v>205377422</v>
      </c>
      <c r="AJ50" s="6">
        <f>ROUNDUP(AJ30*'Reference Data'!$B$5,0)</f>
        <v>208886666</v>
      </c>
      <c r="AK50" s="6">
        <f>ROUNDUP(AK30*'Reference Data'!$B$5,0)</f>
        <v>212179290</v>
      </c>
      <c r="AL50" s="6">
        <f>ROUNDUP(AL30*'Reference Data'!$B$5,0)</f>
        <v>215515238</v>
      </c>
      <c r="AM50" s="6">
        <f>ROUNDUP(AM30*'Reference Data'!$B$5,0)</f>
        <v>218981158</v>
      </c>
      <c r="AN50" s="6">
        <f>ROUNDUP(AN30*'Reference Data'!$B$5,0)</f>
        <v>221645584</v>
      </c>
    </row>
    <row r="51" spans="2:40">
      <c r="B51" t="s">
        <v>41</v>
      </c>
      <c r="C51" s="6">
        <f>C50*'Reference Data'!$B$9</f>
        <v>562345.52</v>
      </c>
      <c r="D51" s="6">
        <f>D50*'Reference Data'!$B$9</f>
        <v>1687036.56</v>
      </c>
      <c r="E51" s="6">
        <f>E50*'Reference Data'!$B$9</f>
        <v>4870484.08</v>
      </c>
      <c r="F51" s="6">
        <f>F50*'Reference Data'!$B$9</f>
        <v>5080172.24</v>
      </c>
      <c r="G51" s="6">
        <f>G50*'Reference Data'!$B$9</f>
        <v>5337516.8</v>
      </c>
      <c r="H51" s="6">
        <f>H50*'Reference Data'!$B$9</f>
        <v>5561068.6399999997</v>
      </c>
      <c r="I51" s="6">
        <f>I50*'Reference Data'!$B$9</f>
        <v>5824478.5600000005</v>
      </c>
      <c r="J51" s="6">
        <f>J50*'Reference Data'!$B$9</f>
        <v>6083556.0800000001</v>
      </c>
      <c r="K51" s="6">
        <f>K50*'Reference Data'!$B$9</f>
        <v>6303642</v>
      </c>
      <c r="L51" s="6">
        <f>L50*'Reference Data'!$B$9</f>
        <v>6521128.4800000004</v>
      </c>
      <c r="M51" s="6">
        <f>M50*'Reference Data'!$B$9</f>
        <v>6726484.2400000002</v>
      </c>
      <c r="N51" s="6">
        <f>N50*'Reference Data'!$B$9</f>
        <v>6935305.9199999999</v>
      </c>
      <c r="O51" s="6">
        <f>O50*'Reference Data'!$B$9</f>
        <v>7151925.9199999999</v>
      </c>
      <c r="P51" s="6">
        <f>P50*'Reference Data'!$B$9</f>
        <v>7318290.0800000001</v>
      </c>
      <c r="Q51" s="6">
        <f>Q50*'Reference Data'!$B$9</f>
        <v>4104515.7600000002</v>
      </c>
      <c r="R51" s="6">
        <f>R50*'Reference Data'!$B$9</f>
        <v>4443309.4400000004</v>
      </c>
      <c r="S51" s="6">
        <f>S50*'Reference Data'!$B$9</f>
        <v>4858353.3600000003</v>
      </c>
      <c r="T51" s="6">
        <f>T50*'Reference Data'!$B$9</f>
        <v>5218809.04</v>
      </c>
      <c r="U51" s="6">
        <f>U50*'Reference Data'!$B$9</f>
        <v>5644250.7199999997</v>
      </c>
      <c r="V51" s="6">
        <f>V50*'Reference Data'!$B$9</f>
        <v>6061894.0800000001</v>
      </c>
      <c r="W51" s="6">
        <f>W50*'Reference Data'!$B$9</f>
        <v>6417150.8799999999</v>
      </c>
      <c r="X51" s="6">
        <f>X50*'Reference Data'!$B$9</f>
        <v>6768075.2800000003</v>
      </c>
      <c r="Y51" s="6">
        <f>Y50*'Reference Data'!$B$9</f>
        <v>7099937.1200000001</v>
      </c>
      <c r="Z51" s="6">
        <f>Z50*'Reference Data'!$B$9</f>
        <v>7436997.8399999999</v>
      </c>
      <c r="AA51" s="6">
        <f>AA50*'Reference Data'!$B$9</f>
        <v>7787055.7599999998</v>
      </c>
      <c r="AB51" s="6">
        <f>AB50*'Reference Data'!$B$9</f>
        <v>8054798.0800000001</v>
      </c>
      <c r="AC51" s="6">
        <f>AC50*'Reference Data'!$B$9</f>
        <v>7295761.6000000006</v>
      </c>
      <c r="AD51" s="6">
        <f>AD50*'Reference Data'!$B$9</f>
        <v>7430066</v>
      </c>
      <c r="AE51" s="6">
        <f>AE50*'Reference Data'!$B$9</f>
        <v>7595563.6799999997</v>
      </c>
      <c r="AF51" s="6">
        <f>AF50*'Reference Data'!$B$9</f>
        <v>7738532.8799999999</v>
      </c>
      <c r="AG51" s="6">
        <f>AG50*'Reference Data'!$B$9</f>
        <v>7907496.4800000004</v>
      </c>
      <c r="AH51" s="6">
        <f>AH50*'Reference Data'!$B$9</f>
        <v>8073860.6400000006</v>
      </c>
      <c r="AI51" s="6">
        <f>AI50*'Reference Data'!$B$9</f>
        <v>8215096.8799999999</v>
      </c>
      <c r="AJ51" s="6">
        <f>AJ50*'Reference Data'!$B$9</f>
        <v>8355466.6400000006</v>
      </c>
      <c r="AK51" s="6">
        <f>AK50*'Reference Data'!$B$9</f>
        <v>8487171.5999999996</v>
      </c>
      <c r="AL51" s="6">
        <f>AL50*'Reference Data'!$B$9</f>
        <v>8620609.5199999996</v>
      </c>
      <c r="AM51" s="6">
        <f>AM50*'Reference Data'!$B$9</f>
        <v>8759246.3200000003</v>
      </c>
      <c r="AN51" s="6">
        <f>AN50*'Reference Data'!$B$9</f>
        <v>8865823.3599999994</v>
      </c>
    </row>
    <row r="52" spans="2:40">
      <c r="B52" t="s">
        <v>40</v>
      </c>
      <c r="C52" s="6">
        <f>C51*'Reference Data'!$B$10</f>
        <v>2249.3820800000003</v>
      </c>
      <c r="D52" s="6">
        <f>D51*'Reference Data'!$B$10</f>
        <v>6748.14624</v>
      </c>
      <c r="E52" s="6">
        <f>E51*'Reference Data'!$B$10</f>
        <v>19481.936320000001</v>
      </c>
      <c r="F52" s="6">
        <f>F51*'Reference Data'!$B$10</f>
        <v>20320.688960000003</v>
      </c>
      <c r="G52" s="6">
        <f>G51*'Reference Data'!$B$10</f>
        <v>21350.067200000001</v>
      </c>
      <c r="H52" s="6">
        <f>H51*'Reference Data'!$B$10</f>
        <v>22244.274559999998</v>
      </c>
      <c r="I52" s="6">
        <f>I51*'Reference Data'!$B$10</f>
        <v>23297.914240000002</v>
      </c>
      <c r="J52" s="6">
        <f>J51*'Reference Data'!$B$10</f>
        <v>24334.224320000001</v>
      </c>
      <c r="K52" s="6">
        <f>K51*'Reference Data'!$B$10</f>
        <v>25214.567999999999</v>
      </c>
      <c r="L52" s="6">
        <f>L51*'Reference Data'!$B$10</f>
        <v>26084.513920000001</v>
      </c>
      <c r="M52" s="6">
        <f>M51*'Reference Data'!$B$10</f>
        <v>26905.936960000003</v>
      </c>
      <c r="N52" s="6">
        <f>N51*'Reference Data'!$B$10</f>
        <v>27741.223679999999</v>
      </c>
      <c r="O52" s="6">
        <f>O51*'Reference Data'!$B$10</f>
        <v>28607.703679999999</v>
      </c>
      <c r="P52" s="6">
        <f>P51*'Reference Data'!$B$10</f>
        <v>29273.160320000003</v>
      </c>
      <c r="Q52" s="6">
        <f>Q51*'Reference Data'!$B$10</f>
        <v>16418.063040000001</v>
      </c>
      <c r="R52" s="6">
        <f>R51*'Reference Data'!$B$10</f>
        <v>17773.237760000004</v>
      </c>
      <c r="S52" s="6">
        <f>S51*'Reference Data'!$B$10</f>
        <v>19433.41344</v>
      </c>
      <c r="T52" s="6">
        <f>T51*'Reference Data'!$B$10</f>
        <v>20875.23616</v>
      </c>
      <c r="U52" s="6">
        <f>U51*'Reference Data'!$B$10</f>
        <v>22577.00288</v>
      </c>
      <c r="V52" s="6">
        <f>V51*'Reference Data'!$B$10</f>
        <v>24247.57632</v>
      </c>
      <c r="W52" s="6">
        <f>W51*'Reference Data'!$B$10</f>
        <v>25668.603520000001</v>
      </c>
      <c r="X52" s="6">
        <f>X51*'Reference Data'!$B$10</f>
        <v>27072.30112</v>
      </c>
      <c r="Y52" s="6">
        <f>Y51*'Reference Data'!$B$10</f>
        <v>28399.748480000002</v>
      </c>
      <c r="Z52" s="6">
        <f>Z51*'Reference Data'!$B$10</f>
        <v>29747.99136</v>
      </c>
      <c r="AA52" s="6">
        <f>AA51*'Reference Data'!$B$10</f>
        <v>31148.223040000001</v>
      </c>
      <c r="AB52" s="6">
        <f>AB51*'Reference Data'!$B$10</f>
        <v>32219.192320000002</v>
      </c>
      <c r="AC52" s="6">
        <f>AC51*'Reference Data'!$B$10</f>
        <v>29183.046400000003</v>
      </c>
      <c r="AD52" s="6">
        <f>AD51*'Reference Data'!$B$10</f>
        <v>29720.263999999999</v>
      </c>
      <c r="AE52" s="6">
        <f>AE51*'Reference Data'!$B$10</f>
        <v>30382.254720000001</v>
      </c>
      <c r="AF52" s="6">
        <f>AF51*'Reference Data'!$B$10</f>
        <v>30954.131519999999</v>
      </c>
      <c r="AG52" s="6">
        <f>AG51*'Reference Data'!$B$10</f>
        <v>31629.985920000003</v>
      </c>
      <c r="AH52" s="6">
        <f>AH51*'Reference Data'!$B$10</f>
        <v>32295.442560000003</v>
      </c>
      <c r="AI52" s="6">
        <f>AI51*'Reference Data'!$B$10</f>
        <v>32860.387520000004</v>
      </c>
      <c r="AJ52" s="6">
        <f>AJ51*'Reference Data'!$B$10</f>
        <v>33421.866560000002</v>
      </c>
      <c r="AK52" s="6">
        <f>AK51*'Reference Data'!$B$10</f>
        <v>33948.686399999999</v>
      </c>
      <c r="AL52" s="6">
        <f>AL51*'Reference Data'!$B$10</f>
        <v>34482.43808</v>
      </c>
      <c r="AM52" s="6">
        <f>AM51*'Reference Data'!$B$10</f>
        <v>35036.985280000001</v>
      </c>
      <c r="AN52" s="6">
        <f>AN51*'Reference Data'!$B$10</f>
        <v>35463.293440000001</v>
      </c>
    </row>
    <row r="53" spans="2:40">
      <c r="B53" t="s">
        <v>38</v>
      </c>
      <c r="C53" s="5">
        <f>C52/(5*60)</f>
        <v>7.4979402666666681</v>
      </c>
      <c r="D53" s="5">
        <f t="shared" ref="D53:AN53" si="10">D52/(5*60)</f>
        <v>22.493820800000002</v>
      </c>
      <c r="E53" s="5">
        <f t="shared" si="10"/>
        <v>64.939787733333333</v>
      </c>
      <c r="F53" s="5">
        <f t="shared" si="10"/>
        <v>67.73562986666667</v>
      </c>
      <c r="G53" s="5">
        <f t="shared" si="10"/>
        <v>71.166890666666674</v>
      </c>
      <c r="H53" s="5">
        <f t="shared" si="10"/>
        <v>74.147581866666656</v>
      </c>
      <c r="I53" s="5">
        <f t="shared" si="10"/>
        <v>77.659714133333338</v>
      </c>
      <c r="J53" s="5">
        <f t="shared" si="10"/>
        <v>81.114081066666671</v>
      </c>
      <c r="K53" s="5">
        <f t="shared" si="10"/>
        <v>84.048559999999995</v>
      </c>
      <c r="L53" s="5">
        <f t="shared" si="10"/>
        <v>86.94837973333334</v>
      </c>
      <c r="M53" s="5">
        <f t="shared" si="10"/>
        <v>89.686456533333342</v>
      </c>
      <c r="N53" s="5">
        <f t="shared" si="10"/>
        <v>92.470745600000001</v>
      </c>
      <c r="O53" s="5">
        <f t="shared" si="10"/>
        <v>95.359012266666667</v>
      </c>
      <c r="P53" s="5">
        <f t="shared" si="10"/>
        <v>97.577201066666674</v>
      </c>
      <c r="Q53" s="5">
        <f t="shared" si="10"/>
        <v>54.726876800000007</v>
      </c>
      <c r="R53" s="5">
        <f t="shared" si="10"/>
        <v>59.244125866666678</v>
      </c>
      <c r="S53" s="5">
        <f t="shared" si="10"/>
        <v>64.778044800000004</v>
      </c>
      <c r="T53" s="5">
        <f t="shared" si="10"/>
        <v>69.584120533333333</v>
      </c>
      <c r="U53" s="5">
        <f t="shared" si="10"/>
        <v>75.256676266666673</v>
      </c>
      <c r="V53" s="5">
        <f t="shared" si="10"/>
        <v>80.825254400000006</v>
      </c>
      <c r="W53" s="5">
        <f t="shared" si="10"/>
        <v>85.562011733333335</v>
      </c>
      <c r="X53" s="5">
        <f t="shared" si="10"/>
        <v>90.241003733333329</v>
      </c>
      <c r="Y53" s="5">
        <f t="shared" si="10"/>
        <v>94.665828266666679</v>
      </c>
      <c r="Z53" s="5">
        <f t="shared" si="10"/>
        <v>99.159971200000001</v>
      </c>
      <c r="AA53" s="5">
        <f t="shared" si="10"/>
        <v>103.82741013333333</v>
      </c>
      <c r="AB53" s="5">
        <f t="shared" si="10"/>
        <v>107.39730773333334</v>
      </c>
      <c r="AC53" s="5">
        <f t="shared" si="10"/>
        <v>97.276821333333345</v>
      </c>
      <c r="AD53" s="5">
        <f t="shared" si="10"/>
        <v>99.067546666666658</v>
      </c>
      <c r="AE53" s="5">
        <f t="shared" si="10"/>
        <v>101.2741824</v>
      </c>
      <c r="AF53" s="5">
        <f t="shared" si="10"/>
        <v>103.1804384</v>
      </c>
      <c r="AG53" s="5">
        <f t="shared" si="10"/>
        <v>105.43328640000001</v>
      </c>
      <c r="AH53" s="5">
        <f t="shared" si="10"/>
        <v>107.65147520000001</v>
      </c>
      <c r="AI53" s="5">
        <f t="shared" si="10"/>
        <v>109.53462506666668</v>
      </c>
      <c r="AJ53" s="5">
        <f t="shared" si="10"/>
        <v>111.40622186666667</v>
      </c>
      <c r="AK53" s="5">
        <f t="shared" si="10"/>
        <v>113.16228799999999</v>
      </c>
      <c r="AL53" s="5">
        <f t="shared" si="10"/>
        <v>114.94146026666667</v>
      </c>
      <c r="AM53" s="5">
        <f t="shared" si="10"/>
        <v>116.78995093333333</v>
      </c>
      <c r="AN53" s="5">
        <f t="shared" si="10"/>
        <v>118.21097813333334</v>
      </c>
    </row>
    <row r="54" spans="2:40">
      <c r="B54" t="s">
        <v>39</v>
      </c>
      <c r="C54" s="5">
        <f t="shared" ref="C54:D54" si="11">C50/(30*24*60*60)</f>
        <v>5.4238572530864202</v>
      </c>
      <c r="D54" s="5">
        <f t="shared" si="11"/>
        <v>16.27157175925926</v>
      </c>
      <c r="E54" s="5">
        <f>E50/(30*24*60*60)</f>
        <v>46.976119598765429</v>
      </c>
      <c r="F54" s="5">
        <f t="shared" ref="F54:AN54" si="12">F50/(30*24*60*60)</f>
        <v>48.998574845679009</v>
      </c>
      <c r="G54" s="5">
        <f t="shared" si="12"/>
        <v>51.480679012345682</v>
      </c>
      <c r="H54" s="5">
        <f t="shared" si="12"/>
        <v>53.636850308641975</v>
      </c>
      <c r="I54" s="5">
        <f t="shared" si="12"/>
        <v>56.177455246913581</v>
      </c>
      <c r="J54" s="5">
        <f t="shared" si="12"/>
        <v>58.676273919753086</v>
      </c>
      <c r="K54" s="5">
        <f t="shared" si="12"/>
        <v>60.799016203703701</v>
      </c>
      <c r="L54" s="5">
        <f t="shared" si="12"/>
        <v>62.896686728395061</v>
      </c>
      <c r="M54" s="5">
        <f t="shared" si="12"/>
        <v>64.877355709876539</v>
      </c>
      <c r="N54" s="5">
        <f t="shared" si="12"/>
        <v>66.891453703703704</v>
      </c>
      <c r="O54" s="5">
        <f t="shared" si="12"/>
        <v>68.98076697530864</v>
      </c>
      <c r="P54" s="5">
        <f t="shared" si="12"/>
        <v>70.585359567901236</v>
      </c>
      <c r="Q54" s="5">
        <f t="shared" si="12"/>
        <v>39.588307870370372</v>
      </c>
      <c r="R54" s="5">
        <f t="shared" si="12"/>
        <v>42.855993827160496</v>
      </c>
      <c r="S54" s="5">
        <f t="shared" si="12"/>
        <v>46.859118055555555</v>
      </c>
      <c r="T54" s="5">
        <f t="shared" si="12"/>
        <v>50.335735339506172</v>
      </c>
      <c r="U54" s="5">
        <f t="shared" si="12"/>
        <v>54.439146604938273</v>
      </c>
      <c r="V54" s="5">
        <f t="shared" si="12"/>
        <v>58.467342592592594</v>
      </c>
      <c r="W54" s="5">
        <f t="shared" si="12"/>
        <v>61.893816358024694</v>
      </c>
      <c r="X54" s="5">
        <f t="shared" si="12"/>
        <v>65.278503858024692</v>
      </c>
      <c r="Y54" s="5">
        <f t="shared" si="12"/>
        <v>68.479331790123453</v>
      </c>
      <c r="Z54" s="5">
        <f t="shared" si="12"/>
        <v>71.730303240740739</v>
      </c>
      <c r="AA54" s="5">
        <f t="shared" si="12"/>
        <v>75.106633487654321</v>
      </c>
      <c r="AB54" s="5">
        <f t="shared" si="12"/>
        <v>77.689024691358028</v>
      </c>
      <c r="AC54" s="5">
        <f t="shared" si="12"/>
        <v>70.36807098765432</v>
      </c>
      <c r="AD54" s="5">
        <f t="shared" si="12"/>
        <v>71.663445216049382</v>
      </c>
      <c r="AE54" s="5">
        <f t="shared" si="12"/>
        <v>73.259680555555562</v>
      </c>
      <c r="AF54" s="5">
        <f t="shared" si="12"/>
        <v>74.638627314814812</v>
      </c>
      <c r="AG54" s="5">
        <f t="shared" si="12"/>
        <v>76.26829166666667</v>
      </c>
      <c r="AH54" s="5">
        <f t="shared" si="12"/>
        <v>77.872884259259266</v>
      </c>
      <c r="AI54" s="5">
        <f t="shared" si="12"/>
        <v>79.235116512345684</v>
      </c>
      <c r="AJ54" s="5">
        <f t="shared" si="12"/>
        <v>80.588991512345686</v>
      </c>
      <c r="AK54" s="5">
        <f t="shared" si="12"/>
        <v>81.859293981481486</v>
      </c>
      <c r="AL54" s="5">
        <f t="shared" si="12"/>
        <v>83.146310956790117</v>
      </c>
      <c r="AM54" s="5">
        <f t="shared" si="12"/>
        <v>84.483471450617287</v>
      </c>
      <c r="AN54" s="5">
        <f t="shared" si="12"/>
        <v>85.511413580246909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Richard Schreier</cp:lastModifiedBy>
  <dcterms:created xsi:type="dcterms:W3CDTF">2011-09-26T05:28:14Z</dcterms:created>
  <dcterms:modified xsi:type="dcterms:W3CDTF">2012-04-09T20:18:00Z</dcterms:modified>
</cp:coreProperties>
</file>